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235" windowHeight="8190" tabRatio="957" activeTab="4"/>
  </bookViews>
  <sheets>
    <sheet name="cover" sheetId="1" r:id="rId1"/>
    <sheet name="IS" sheetId="2" r:id="rId2"/>
    <sheet name="BS" sheetId="3" r:id="rId3"/>
    <sheet name="OPP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'BS'!$A$1:$G$72</definedName>
    <definedName name="_xlnm.Print_Area" localSheetId="3">'OPP'!$A$1:$F$59</definedName>
    <definedName name="_xlnm.Print_Titles" localSheetId="2">'BS'!$1:$3</definedName>
    <definedName name="_xlnm.Print_Titles" localSheetId="1">'IS'!$1:$2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'EQS'!#REF!</definedName>
    <definedName name="Z_2BD2C2C3_AF9C_11D6_9CEF_00D009775214_.wvu.Cols" localSheetId="4" hidden="1">'EQS'!#REF!</definedName>
    <definedName name="Z_3DF3D3DF_0C20_498D_AC7F_CE0D39724717_.wvu.Cols" localSheetId="4" hidden="1">'EQS'!#REF!</definedName>
    <definedName name="Z_9656BBF7_C4A3_41EC_B0C6_A21B380E3C2F_.wvu.Cols" localSheetId="4" hidden="1">'EQS'!#REF!</definedName>
    <definedName name="Z_9656BBF7_C4A3_41EC_B0C6_A21B380E3C2F_.wvu.PrintArea" localSheetId="4" hidden="1">'EQS'!$A$1:$M$48</definedName>
  </definedNames>
  <calcPr fullCalcOnLoad="1"/>
</workbook>
</file>

<file path=xl/sharedStrings.xml><?xml version="1.0" encoding="utf-8"?>
<sst xmlns="http://schemas.openxmlformats.org/spreadsheetml/2006/main" count="207" uniqueCount="163">
  <si>
    <t>Имоти, машини и оборудване</t>
  </si>
  <si>
    <t>BGN'000</t>
  </si>
  <si>
    <t>Парични средства и парични еквиваленти</t>
  </si>
  <si>
    <t>Банкови заеми</t>
  </si>
  <si>
    <t xml:space="preserve">КОНСОЛИДИРАН ОТЧЕТ ЗА ДОХОДИТЕ </t>
  </si>
  <si>
    <t>Приложения</t>
  </si>
  <si>
    <t>Изменение на запасите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</si>
  <si>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</si>
  <si>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</si>
  <si>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</si>
  <si>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амортизации</t>
  </si>
  <si>
    <t>Обезценка на активи</t>
  </si>
  <si>
    <t>Други разходи за дейността</t>
  </si>
  <si>
    <t>Печалба от дейността</t>
  </si>
  <si>
    <t>Печалба преди данъци върху печалбата</t>
  </si>
  <si>
    <t>Нетна печалба за годината</t>
  </si>
  <si>
    <t>Финансов директор (съставител):</t>
  </si>
  <si>
    <t>(Димитър Димитров)</t>
  </si>
  <si>
    <t>(Тошо Димов)</t>
  </si>
  <si>
    <t>КОНСОЛИДИРАН БАЛАНС</t>
  </si>
  <si>
    <t>АКТИВИ</t>
  </si>
  <si>
    <t>Нетекущи активи</t>
  </si>
  <si>
    <t>Нематериални активи</t>
  </si>
  <si>
    <t>Инвестиции на разположение и за продажба</t>
  </si>
  <si>
    <t>Текущи активи</t>
  </si>
  <si>
    <t>Материални запаси</t>
  </si>
  <si>
    <t>Вземания от свързани лица</t>
  </si>
  <si>
    <t>Търговски вземания</t>
  </si>
  <si>
    <t>Други вземания</t>
  </si>
  <si>
    <t>ОБЩО АКТИВИ</t>
  </si>
  <si>
    <t xml:space="preserve"> </t>
  </si>
  <si>
    <t>СОБСТВЕН КАПИТАЛ И ПАСИВИ</t>
  </si>
  <si>
    <t>Основен акционерен капитал</t>
  </si>
  <si>
    <t>Обратно изкупени собствени акции</t>
  </si>
  <si>
    <t>Законови резерви</t>
  </si>
  <si>
    <t>Натрупани печалби</t>
  </si>
  <si>
    <t>Малцинствено участие</t>
  </si>
  <si>
    <t>ПАСИВИ</t>
  </si>
  <si>
    <t>Нетекущи задължения</t>
  </si>
  <si>
    <t>Задължения към доставчици</t>
  </si>
  <si>
    <t>Задължения към персонала при пенсиониране</t>
  </si>
  <si>
    <t>Пасиви по отсрочени данъци</t>
  </si>
  <si>
    <t>Текущи задължения</t>
  </si>
  <si>
    <t>Търговски задължения</t>
  </si>
  <si>
    <t>Получени заеми</t>
  </si>
  <si>
    <t>Краткосрочна част на дългосрочни банкови заеми</t>
  </si>
  <si>
    <t>Задължения към свързани лица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</si>
  <si>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</si>
  <si>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</si>
  <si>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</si>
  <si>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</si>
  <si>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</si>
  <si>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Финансов директор:</t>
  </si>
  <si>
    <t>Дългосрочни вземания от свързани лица</t>
  </si>
  <si>
    <t>КОНСОЛИДИРАН ОТЧЕТ ЗА ПРОМЕНИТЕ В СОБСТВЕНИЯ КАПИТАЛ</t>
  </si>
  <si>
    <t>Ефект от преизчисление във валутата на представяне</t>
  </si>
  <si>
    <t>Общо собствен капитал</t>
  </si>
  <si>
    <t>Разпределение на печалбата за:</t>
  </si>
  <si>
    <t>* резерви</t>
  </si>
  <si>
    <t>*дивиденти</t>
  </si>
  <si>
    <t>Ефект  от преводи на финансовите отчети на задграничните дружества</t>
  </si>
  <si>
    <t>Салдо на 31 декември 2006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</si>
  <si>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</si>
  <si>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</si>
  <si>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</si>
  <si>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</si>
  <si>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Възстановени данъци (без данъци върху печалбата)</t>
  </si>
  <si>
    <t>Платени данъци (без данъци върху печалбата)</t>
  </si>
  <si>
    <t>Платени данъци върху печалбата</t>
  </si>
  <si>
    <t>Платени лихви и такси по заеми за оборотни средства</t>
  </si>
  <si>
    <t>Получени лихви</t>
  </si>
  <si>
    <t>Курсови разлики, нетно</t>
  </si>
  <si>
    <t>Нетни парични потоци от оперативната дейност</t>
  </si>
  <si>
    <t>Парични потоци от инвестиционна дейност</t>
  </si>
  <si>
    <t>Покупки на имоти, машини и оборудване</t>
  </si>
  <si>
    <t>Постъпления от продажба на имоти, машини и оборудване</t>
  </si>
  <si>
    <t>Нетни парични потоци използвани в инвестиционната дейност</t>
  </si>
  <si>
    <t>Парични потоци от финансова дейност</t>
  </si>
  <si>
    <t>Получени краткосрочни банкови заеми</t>
  </si>
  <si>
    <t>Платени краткосрочни банкови заеми</t>
  </si>
  <si>
    <t>Получени краткосрочни заеми от свързани лица</t>
  </si>
  <si>
    <t>Платени краткосрочни заеми от свързани лица</t>
  </si>
  <si>
    <t>Получени дългосрочни банкови заеми с инвестиционно предназначение</t>
  </si>
  <si>
    <t>Платени дългосрочни банкови заеми с инвестиционно предназначение</t>
  </si>
  <si>
    <t>Платени лихви и такси по заеми с инвестиционно предназначение</t>
  </si>
  <si>
    <t>Изплатени дивиденти</t>
  </si>
  <si>
    <t>Плащания по финансов лизинг</t>
  </si>
  <si>
    <t>Парични средства и парични еквиваленти на 1 януари</t>
  </si>
  <si>
    <t>Финансов директор(съставител):</t>
  </si>
  <si>
    <t>КОНСОЛИДИРАН ОТЧЕТ ЗА ПАРИЧНИТЕ ПОТОЦИ</t>
  </si>
  <si>
    <t>Съвет на директорите:</t>
  </si>
  <si>
    <t>Председател:</t>
  </si>
  <si>
    <t>Димчо Стайков Георгиев</t>
  </si>
  <si>
    <t>Зам.председател:</t>
  </si>
  <si>
    <t>Мохамед Хасан Мохамад Карабибар</t>
  </si>
  <si>
    <t>Членове:</t>
  </si>
  <si>
    <t>Димитър Стефанов Димитров</t>
  </si>
  <si>
    <t>Тошо Иванов Димов</t>
  </si>
  <si>
    <t>Васил Живков Грънчаров</t>
  </si>
  <si>
    <t>Джамал Ахмад Хамуд</t>
  </si>
  <si>
    <t>Елена Симеонова Шопова</t>
  </si>
  <si>
    <t>Виктория Илиева Ценова</t>
  </si>
  <si>
    <t>Адрес на управление:</t>
  </si>
  <si>
    <t>град Димитровград</t>
  </si>
  <si>
    <t>Източна индустриална зона</t>
  </si>
  <si>
    <t>ул."Химкомбинатска" №3</t>
  </si>
  <si>
    <t>Юристи:</t>
  </si>
  <si>
    <t>Васил Георгиев Огнянов</t>
  </si>
  <si>
    <t>Катя Господинова Петрова</t>
  </si>
  <si>
    <t>Обслужващи банки:</t>
  </si>
  <si>
    <t>Ц К Б</t>
  </si>
  <si>
    <t>Одитори:</t>
  </si>
  <si>
    <t>АФА ООД</t>
  </si>
  <si>
    <t>ГРУПА НЕОХИМ</t>
  </si>
  <si>
    <t xml:space="preserve">Нетна печалба за годината </t>
  </si>
  <si>
    <t>Капитал, отнасящ се до притежателите на собствения капитал на дружеството - майка</t>
  </si>
  <si>
    <t>Гл. изпълнителен директор:</t>
  </si>
  <si>
    <t>*</t>
  </si>
  <si>
    <t>* рекласификация</t>
  </si>
  <si>
    <t>Гл.изпълнителен директор:</t>
  </si>
  <si>
    <t>Приходи</t>
  </si>
  <si>
    <t>Отнасящ се към притежателите на собствения капитал на дружеството-майка</t>
  </si>
  <si>
    <t>Други доходи/(загуби) от дейността</t>
  </si>
  <si>
    <t xml:space="preserve">Общо </t>
  </si>
  <si>
    <t>Петя Василева Николова</t>
  </si>
  <si>
    <t xml:space="preserve">УниКредит Булбанк  АД </t>
  </si>
  <si>
    <t>ОББ</t>
  </si>
  <si>
    <t>31 декември 2007               BGN'000</t>
  </si>
  <si>
    <t>Салдо на 31 декември 2007</t>
  </si>
  <si>
    <t>Дългосрочни провизии</t>
  </si>
  <si>
    <t>(Разход за)/Икономия от данъци върху печалбата</t>
  </si>
  <si>
    <t>Възстановени/(Платени) заеми от свързани лица</t>
  </si>
  <si>
    <t>(Платени)/Възстановени лихви по предоставени заеми</t>
  </si>
  <si>
    <t>Нетни парични потоци от/(използвани във) финансовата дейност</t>
  </si>
  <si>
    <t xml:space="preserve">Нетно (намаление)/увеличение на паричните средства и паричните еквиваленти </t>
  </si>
  <si>
    <t>Други (плащания)/постъпления, нетно</t>
  </si>
  <si>
    <t>(Разходи за)/приходи от лихви, нетно</t>
  </si>
  <si>
    <t>Други дългосрочни вземания</t>
  </si>
  <si>
    <t>Увеличение от емисия на капитал</t>
  </si>
  <si>
    <t>ОБЩО СОБСТВЕН КАПИТАЛ</t>
  </si>
  <si>
    <t>Нетна печалба/(загуба) за годината</t>
  </si>
  <si>
    <t>Инвестиционни имоти</t>
  </si>
  <si>
    <t>Ефект от отсрочени данъци</t>
  </si>
  <si>
    <t>Светослав Йорданов Михайлов</t>
  </si>
  <si>
    <t>Елена Гошева Георгиева</t>
  </si>
  <si>
    <t>Силвия Тошева Димова</t>
  </si>
  <si>
    <t>-</t>
  </si>
  <si>
    <t>Химимпорт груп ЕАД</t>
  </si>
  <si>
    <t>Прокурист:</t>
  </si>
  <si>
    <t>ДЕЛОЙТ ОДИТ ООД</t>
  </si>
  <si>
    <t>към 31.12.2008 година</t>
  </si>
  <si>
    <t>31.12.2008  BGN'000</t>
  </si>
  <si>
    <t>31.12.2007  BGN'000</t>
  </si>
  <si>
    <t>Доход на акция</t>
  </si>
  <si>
    <t>BGN</t>
  </si>
  <si>
    <t>към 31 декември 2008 година</t>
  </si>
  <si>
    <t>31 декември 2008               BGN'000</t>
  </si>
  <si>
    <t>Предоставени заеми на трети лица</t>
  </si>
  <si>
    <t>Парични средства и парични еквиваленти на 31 декември</t>
  </si>
  <si>
    <t>към 31.12. 2008 година</t>
  </si>
  <si>
    <t>Салдо на 31 декември 2008</t>
  </si>
  <si>
    <t>Получени суми по финансови сделки</t>
  </si>
  <si>
    <t>11, 12, 13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</si>
</sst>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&quot;лв&quot;* #,##0.00_);_(&quot;лв&quot;* \(#,##0.00\);_(&quot;лв&quot;* &quot;-&quot;??_);_(@_)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_(* #,##0.0_);_(* \(#,##0.0\);_(* &quot;-&quot;_);_(@_)"/>
    <numFmt numFmtId="187" formatCode="0.0"/>
    <numFmt numFmtId="188" formatCode="_(* #,##0.00_);_(* \(#,##0.00\);_(* &quot;-&quot;_);_(@_)"/>
    <numFmt numFmtId="189" formatCode="_(* #,##0.000_);_(* \(#,##0.000\);_(* &quot;-&quot;???_);_(@_)"/>
    <numFmt numFmtId="190" formatCode="_(* #,##0.0_);_(* \(#,##0.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OpalB"/>
      <family val="0"/>
    </font>
    <font>
      <b/>
      <i/>
      <sz val="9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0"/>
    </font>
    <font>
      <i/>
      <sz val="10"/>
      <color indexed="8"/>
      <name val="Times New Roman"/>
      <family val="1"/>
    </font>
    <font>
      <sz val="10"/>
      <name val="Heba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24" applyFont="1" applyFill="1" applyBorder="1">
      <alignment/>
      <protection/>
    </xf>
    <xf numFmtId="0" fontId="7" fillId="0" borderId="0" xfId="24" applyFont="1" applyFill="1" applyBorder="1" applyAlignment="1">
      <alignment horizontal="left" vertical="center"/>
      <protection/>
    </xf>
    <xf numFmtId="0" fontId="6" fillId="0" borderId="0" xfId="24" applyFont="1" applyFill="1" applyBorder="1" applyAlignment="1">
      <alignment horizontal="left"/>
      <protection/>
    </xf>
    <xf numFmtId="0" fontId="6" fillId="0" borderId="0" xfId="24" applyFont="1" applyFill="1" applyBorder="1" applyAlignment="1">
      <alignment horizontal="left" vertical="center"/>
      <protection/>
    </xf>
    <xf numFmtId="0" fontId="0" fillId="0" borderId="0" xfId="24" applyFont="1" applyFill="1" applyBorder="1" applyAlignment="1">
      <alignment horizontal="left" wrapText="1"/>
      <protection/>
    </xf>
    <xf numFmtId="41" fontId="6" fillId="0" borderId="0" xfId="24" applyNumberFormat="1" applyFont="1" applyFill="1" applyBorder="1" applyAlignment="1">
      <alignment horizontal="right"/>
      <protection/>
    </xf>
    <xf numFmtId="0" fontId="11" fillId="0" borderId="0" xfId="24" applyFont="1" applyFill="1" applyBorder="1" applyAlignment="1">
      <alignment horizontal="center" vertical="center"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4" fillId="0" borderId="0" xfId="24" applyFont="1" applyFill="1" applyBorder="1" applyAlignment="1">
      <alignment horizontal="left" vertical="center"/>
      <protection/>
    </xf>
    <xf numFmtId="0" fontId="0" fillId="0" borderId="0" xfId="24" applyFont="1" applyFill="1" applyBorder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  <xf numFmtId="0" fontId="6" fillId="0" borderId="0" xfId="24" applyFont="1" applyFill="1" applyBorder="1" applyAlignment="1">
      <alignment horizontal="center"/>
      <protection/>
    </xf>
    <xf numFmtId="0" fontId="6" fillId="0" borderId="0" xfId="24" applyFont="1" applyFill="1" applyBorder="1" applyAlignment="1">
      <alignment horizontal="left" vertical="center" wrapText="1"/>
      <protection/>
    </xf>
    <xf numFmtId="0" fontId="6" fillId="0" borderId="0" xfId="24" applyFont="1" applyFill="1" applyBorder="1" applyAlignment="1">
      <alignment horizontal="center" vertical="center"/>
      <protection/>
    </xf>
    <xf numFmtId="0" fontId="6" fillId="0" borderId="0" xfId="24" applyFont="1" applyFill="1" applyBorder="1" applyAlignment="1">
      <alignment horizontal="right"/>
      <protection/>
    </xf>
    <xf numFmtId="37" fontId="6" fillId="0" borderId="0" xfId="24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/>
      <protection/>
    </xf>
    <xf numFmtId="41" fontId="7" fillId="0" borderId="1" xfId="24" applyNumberFormat="1" applyFont="1" applyFill="1" applyBorder="1" applyAlignment="1">
      <alignment horizontal="right"/>
      <protection/>
    </xf>
    <xf numFmtId="0" fontId="7" fillId="0" borderId="0" xfId="25" applyFont="1" applyFill="1" applyAlignment="1">
      <alignment vertical="center" wrapText="1"/>
      <protection/>
    </xf>
    <xf numFmtId="43" fontId="7" fillId="0" borderId="0" xfId="24" applyNumberFormat="1" applyFont="1" applyFill="1" applyBorder="1" applyAlignment="1">
      <alignment horizontal="right"/>
      <protection/>
    </xf>
    <xf numFmtId="41" fontId="7" fillId="0" borderId="0" xfId="24" applyNumberFormat="1" applyFont="1" applyFill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7" fillId="0" borderId="0" xfId="24" applyFont="1" applyFill="1" applyBorder="1" applyAlignment="1">
      <alignment horizontal="left" vertical="center" wrapText="1"/>
      <protection/>
    </xf>
    <xf numFmtId="0" fontId="7" fillId="0" borderId="0" xfId="24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 horizontal="center" vertical="center"/>
      <protection/>
    </xf>
    <xf numFmtId="41" fontId="6" fillId="0" borderId="0" xfId="24" applyNumberFormat="1" applyFont="1" applyFill="1" applyBorder="1" applyAlignment="1">
      <alignment horizontal="right" vertical="center" wrapText="1"/>
      <protection/>
    </xf>
    <xf numFmtId="188" fontId="7" fillId="0" borderId="0" xfId="24" applyNumberFormat="1" applyFont="1" applyFill="1" applyBorder="1" applyAlignment="1">
      <alignment horizontal="right"/>
      <protection/>
    </xf>
    <xf numFmtId="0" fontId="14" fillId="0" borderId="0" xfId="24" applyFont="1" applyFill="1" applyBorder="1" applyAlignment="1">
      <alignment horizontal="left" vertical="center" wrapText="1"/>
      <protection/>
    </xf>
    <xf numFmtId="0" fontId="13" fillId="0" borderId="0" xfId="24" applyFont="1" applyFill="1" applyBorder="1" applyAlignment="1">
      <alignment horizontal="left" vertical="center" wrapText="1"/>
      <protection/>
    </xf>
    <xf numFmtId="0" fontId="20" fillId="0" borderId="0" xfId="21" applyFont="1" applyFill="1" applyBorder="1" applyAlignment="1">
      <alignment horizontal="righ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 horizontal="left"/>
      <protection/>
    </xf>
    <xf numFmtId="0" fontId="20" fillId="0" borderId="0" xfId="24" applyFont="1" applyFill="1" applyBorder="1" applyAlignment="1">
      <alignment horizontal="right"/>
      <protection/>
    </xf>
    <xf numFmtId="0" fontId="21" fillId="0" borderId="0" xfId="24" applyFont="1" applyFill="1" applyBorder="1">
      <alignment/>
      <protection/>
    </xf>
    <xf numFmtId="0" fontId="20" fillId="0" borderId="0" xfId="24" applyFont="1" applyFill="1" applyBorder="1">
      <alignment/>
      <protection/>
    </xf>
    <xf numFmtId="0" fontId="22" fillId="0" borderId="2" xfId="24" applyFont="1" applyFill="1" applyBorder="1" applyAlignment="1">
      <alignment horizontal="left" vertical="center"/>
      <protection/>
    </xf>
    <xf numFmtId="0" fontId="23" fillId="0" borderId="2" xfId="24" applyFont="1" applyFill="1" applyBorder="1" applyAlignment="1">
      <alignment horizontal="left" vertical="center" wrapText="1"/>
      <protection/>
    </xf>
    <xf numFmtId="0" fontId="24" fillId="0" borderId="0" xfId="24" applyFont="1" applyFill="1" applyBorder="1">
      <alignment/>
      <protection/>
    </xf>
    <xf numFmtId="0" fontId="22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 wrapText="1"/>
      <protection/>
    </xf>
    <xf numFmtId="0" fontId="0" fillId="0" borderId="0" xfId="24" applyFont="1" applyFill="1" applyBorder="1" applyAlignment="1">
      <alignment horizontal="left" vertical="center"/>
      <protection/>
    </xf>
    <xf numFmtId="0" fontId="6" fillId="0" borderId="0" xfId="23" applyNumberFormat="1" applyFont="1" applyFill="1" applyBorder="1" applyAlignment="1" applyProtection="1">
      <alignment/>
      <protection/>
    </xf>
    <xf numFmtId="0" fontId="24" fillId="0" borderId="0" xfId="24" applyFont="1" applyFill="1" applyBorder="1" applyAlignment="1">
      <alignment horizontal="left" vertical="center"/>
      <protection/>
    </xf>
    <xf numFmtId="0" fontId="25" fillId="0" borderId="0" xfId="24" applyFont="1" applyFill="1" applyBorder="1" applyAlignment="1">
      <alignment horizontal="left" vertical="center" wrapText="1"/>
      <protection/>
    </xf>
    <xf numFmtId="0" fontId="24" fillId="0" borderId="0" xfId="24" applyFont="1" applyFill="1" applyBorder="1" applyAlignment="1">
      <alignment vertical="center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0" xfId="21" applyFont="1" applyFill="1" applyAlignment="1">
      <alignment horizontal="left" vertical="center"/>
      <protection/>
    </xf>
    <xf numFmtId="0" fontId="6" fillId="0" borderId="0" xfId="24" applyFont="1" applyFill="1" applyBorder="1" applyAlignment="1">
      <alignment horizontal="center" vertical="center" wrapText="1"/>
      <protection/>
    </xf>
    <xf numFmtId="0" fontId="24" fillId="0" borderId="0" xfId="24" applyFont="1" applyFill="1" applyBorder="1" applyAlignment="1">
      <alignment/>
      <protection/>
    </xf>
    <xf numFmtId="0" fontId="23" fillId="0" borderId="0" xfId="24" applyFont="1" applyFill="1" applyBorder="1" applyAlignment="1">
      <alignment horizontal="center" wrapText="1"/>
      <protection/>
    </xf>
    <xf numFmtId="0" fontId="22" fillId="0" borderId="0" xfId="24" applyFont="1" applyFill="1" applyBorder="1" applyAlignment="1">
      <alignment horizontal="center"/>
      <protection/>
    </xf>
    <xf numFmtId="0" fontId="25" fillId="0" borderId="0" xfId="24" applyFont="1" applyFill="1" applyBorder="1" applyAlignment="1">
      <alignment horizontal="center" wrapText="1"/>
      <protection/>
    </xf>
    <xf numFmtId="185" fontId="24" fillId="0" borderId="0" xfId="15" applyNumberFormat="1" applyFont="1" applyFill="1" applyBorder="1" applyAlignment="1">
      <alignment/>
    </xf>
    <xf numFmtId="185" fontId="24" fillId="0" borderId="0" xfId="15" applyNumberFormat="1" applyFont="1" applyFill="1" applyBorder="1" applyAlignment="1">
      <alignment horizontal="right"/>
    </xf>
    <xf numFmtId="0" fontId="6" fillId="0" borderId="0" xfId="21" applyFont="1" applyFill="1" applyAlignment="1">
      <alignment vertical="center"/>
      <protection/>
    </xf>
    <xf numFmtId="185" fontId="22" fillId="0" borderId="1" xfId="15" applyNumberFormat="1" applyFont="1" applyFill="1" applyBorder="1" applyAlignment="1">
      <alignment horizontal="right" vertical="center"/>
    </xf>
    <xf numFmtId="185" fontId="22" fillId="0" borderId="0" xfId="15" applyNumberFormat="1" applyFont="1" applyFill="1" applyBorder="1" applyAlignment="1">
      <alignment horizontal="right" vertical="center"/>
    </xf>
    <xf numFmtId="0" fontId="24" fillId="0" borderId="0" xfId="24" applyFont="1" applyFill="1" applyBorder="1" applyAlignment="1">
      <alignment horizontal="center"/>
      <protection/>
    </xf>
    <xf numFmtId="0" fontId="7" fillId="0" borderId="0" xfId="21" applyFont="1" applyFill="1" applyAlignment="1">
      <alignment vertical="center"/>
      <protection/>
    </xf>
    <xf numFmtId="185" fontId="22" fillId="0" borderId="3" xfId="15" applyNumberFormat="1" applyFont="1" applyFill="1" applyBorder="1" applyAlignment="1">
      <alignment horizontal="right" vertical="center"/>
    </xf>
    <xf numFmtId="185" fontId="6" fillId="0" borderId="0" xfId="15" applyNumberFormat="1" applyFont="1" applyFill="1" applyBorder="1" applyAlignment="1">
      <alignment horizontal="right" vertical="center" wrapText="1"/>
    </xf>
    <xf numFmtId="185" fontId="6" fillId="0" borderId="0" xfId="15" applyNumberFormat="1" applyFont="1" applyFill="1" applyBorder="1" applyAlignment="1">
      <alignment horizontal="center" vertical="center" wrapText="1"/>
    </xf>
    <xf numFmtId="0" fontId="10" fillId="0" borderId="0" xfId="21" applyFont="1" applyFill="1" applyAlignment="1">
      <alignment horizontal="left" vertical="center"/>
      <protection/>
    </xf>
    <xf numFmtId="0" fontId="25" fillId="0" borderId="0" xfId="24" applyFont="1" applyFill="1" applyBorder="1" applyAlignment="1">
      <alignment horizontal="center" wrapText="1"/>
      <protection/>
    </xf>
    <xf numFmtId="185" fontId="22" fillId="0" borderId="1" xfId="15" applyNumberFormat="1" applyFont="1" applyFill="1" applyBorder="1" applyAlignment="1">
      <alignment vertical="center"/>
    </xf>
    <xf numFmtId="185" fontId="22" fillId="0" borderId="0" xfId="15" applyNumberFormat="1" applyFont="1" applyFill="1" applyBorder="1" applyAlignment="1">
      <alignment vertical="center"/>
    </xf>
    <xf numFmtId="185" fontId="22" fillId="0" borderId="2" xfId="15" applyNumberFormat="1" applyFont="1" applyFill="1" applyBorder="1" applyAlignment="1">
      <alignment vertical="center"/>
    </xf>
    <xf numFmtId="185" fontId="24" fillId="0" borderId="0" xfId="15" applyNumberFormat="1" applyFont="1" applyFill="1" applyBorder="1" applyAlignment="1">
      <alignment vertical="center"/>
    </xf>
    <xf numFmtId="0" fontId="26" fillId="0" borderId="0" xfId="24" applyFont="1" applyFill="1" applyBorder="1" applyAlignment="1">
      <alignment horizontal="center" wrapText="1"/>
      <protection/>
    </xf>
    <xf numFmtId="0" fontId="21" fillId="0" borderId="0" xfId="24" applyFont="1" applyFill="1" applyBorder="1" applyAlignment="1">
      <alignment horizontal="center"/>
      <protection/>
    </xf>
    <xf numFmtId="0" fontId="6" fillId="0" borderId="0" xfId="21" applyFont="1" applyFill="1" applyAlignment="1">
      <alignment horizontal="left" vertical="center"/>
      <protection/>
    </xf>
    <xf numFmtId="185" fontId="22" fillId="0" borderId="4" xfId="15" applyNumberFormat="1" applyFont="1" applyFill="1" applyBorder="1" applyAlignment="1">
      <alignment vertical="center"/>
    </xf>
    <xf numFmtId="0" fontId="27" fillId="0" borderId="0" xfId="24" applyFont="1" applyFill="1" applyBorder="1" applyAlignment="1">
      <alignment horizontal="left" vertical="center"/>
      <protection/>
    </xf>
    <xf numFmtId="185" fontId="22" fillId="0" borderId="3" xfId="15" applyNumberFormat="1" applyFont="1" applyFill="1" applyBorder="1" applyAlignment="1">
      <alignment vertical="center"/>
    </xf>
    <xf numFmtId="185" fontId="24" fillId="0" borderId="0" xfId="24" applyNumberFormat="1" applyFont="1" applyFill="1" applyBorder="1">
      <alignment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2" fillId="0" borderId="0" xfId="24" applyFont="1" applyFill="1" applyBorder="1">
      <alignment/>
      <protection/>
    </xf>
    <xf numFmtId="0" fontId="25" fillId="0" borderId="0" xfId="24" applyFont="1" applyFill="1" applyBorder="1">
      <alignment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6" fillId="0" borderId="0" xfId="23" applyNumberFormat="1" applyFont="1" applyFill="1" applyBorder="1" applyAlignment="1" applyProtection="1">
      <alignment vertical="top"/>
      <protection/>
    </xf>
    <xf numFmtId="0" fontId="7" fillId="0" borderId="0" xfId="21" applyFont="1" applyFill="1" applyBorder="1" applyAlignment="1">
      <alignment horizontal="left" vertical="center"/>
      <protection/>
    </xf>
    <xf numFmtId="0" fontId="10" fillId="0" borderId="0" xfId="24" applyFont="1" applyFill="1" applyBorder="1" applyAlignment="1">
      <alignment horizontal="left" vertical="center"/>
      <protection/>
    </xf>
    <xf numFmtId="0" fontId="20" fillId="0" borderId="0" xfId="23" applyNumberFormat="1" applyFont="1" applyFill="1" applyBorder="1" applyAlignment="1" applyProtection="1">
      <alignment horizontal="center" wrapText="1"/>
      <protection/>
    </xf>
    <xf numFmtId="0" fontId="0" fillId="0" borderId="0" xfId="23" applyNumberFormat="1" applyFont="1" applyFill="1" applyBorder="1" applyAlignment="1" applyProtection="1">
      <alignment vertical="top"/>
      <protection/>
    </xf>
    <xf numFmtId="0" fontId="6" fillId="0" borderId="0" xfId="23" applyNumberFormat="1" applyFont="1" applyFill="1" applyBorder="1" applyAlignment="1" applyProtection="1">
      <alignment vertical="top"/>
      <protection/>
    </xf>
    <xf numFmtId="0" fontId="0" fillId="0" borderId="0" xfId="23" applyNumberFormat="1" applyFont="1" applyFill="1" applyBorder="1" applyAlignment="1" applyProtection="1">
      <alignment vertical="top"/>
      <protection locked="0"/>
    </xf>
    <xf numFmtId="0" fontId="6" fillId="0" borderId="0" xfId="23" applyNumberFormat="1" applyFont="1" applyFill="1" applyBorder="1" applyAlignment="1" applyProtection="1">
      <alignment vertical="top"/>
      <protection locked="0"/>
    </xf>
    <xf numFmtId="0" fontId="5" fillId="0" borderId="0" xfId="24" applyFont="1" applyFill="1" applyBorder="1" applyAlignment="1">
      <alignment/>
      <protection/>
    </xf>
    <xf numFmtId="0" fontId="5" fillId="0" borderId="0" xfId="23" applyNumberFormat="1" applyFont="1" applyFill="1" applyBorder="1" applyAlignment="1" applyProtection="1">
      <alignment vertical="top"/>
      <protection locked="0"/>
    </xf>
    <xf numFmtId="0" fontId="4" fillId="0" borderId="0" xfId="24" applyFont="1" applyFill="1" applyBorder="1" applyAlignment="1">
      <alignment horizontal="right"/>
      <protection/>
    </xf>
    <xf numFmtId="0" fontId="12" fillId="0" borderId="0" xfId="23" applyNumberFormat="1" applyFont="1" applyFill="1" applyBorder="1" applyAlignment="1" applyProtection="1">
      <alignment vertic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185" fontId="7" fillId="0" borderId="0" xfId="15" applyNumberFormat="1" applyFont="1" applyFill="1" applyBorder="1" applyAlignment="1" applyProtection="1">
      <alignment horizontal="right" vertical="center"/>
      <protection/>
    </xf>
    <xf numFmtId="0" fontId="0" fillId="0" borderId="0" xfId="23" applyNumberFormat="1" applyFont="1" applyFill="1" applyBorder="1" applyAlignment="1" applyProtection="1">
      <alignment horizontal="center" vertic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20" fillId="0" borderId="0" xfId="21" applyFont="1" applyFill="1" applyBorder="1" applyAlignment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7" fillId="0" borderId="0" xfId="23" applyNumberFormat="1" applyFont="1" applyFill="1" applyBorder="1" applyAlignment="1" applyProtection="1">
      <alignment vertical="top"/>
      <protection/>
    </xf>
    <xf numFmtId="0" fontId="4" fillId="0" borderId="0" xfId="21" applyFont="1" applyFill="1" applyBorder="1" applyAlignment="1" quotePrefix="1">
      <alignment horizontal="left"/>
      <protection/>
    </xf>
    <xf numFmtId="0" fontId="4" fillId="0" borderId="0" xfId="23" applyNumberFormat="1" applyFont="1" applyFill="1" applyBorder="1" applyAlignment="1" applyProtection="1" quotePrefix="1">
      <alignment horizontal="right" vertical="top"/>
      <protection/>
    </xf>
    <xf numFmtId="0" fontId="4" fillId="0" borderId="0" xfId="23" applyNumberFormat="1" applyFont="1" applyFill="1" applyBorder="1" applyAlignment="1" applyProtection="1">
      <alignment vertical="top"/>
      <protection/>
    </xf>
    <xf numFmtId="0" fontId="6" fillId="0" borderId="0" xfId="23" applyFont="1" applyFill="1" applyAlignment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7" fillId="0" borderId="0" xfId="26" applyFont="1" applyFill="1" applyBorder="1" applyAlignment="1">
      <alignment vertical="center"/>
      <protection/>
    </xf>
    <xf numFmtId="0" fontId="6" fillId="0" borderId="0" xfId="26" applyFont="1" applyFill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22" applyFont="1" applyFill="1" applyBorder="1" applyAlignment="1">
      <alignment vertical="center"/>
      <protection/>
    </xf>
    <xf numFmtId="0" fontId="30" fillId="0" borderId="0" xfId="26" applyFont="1" applyFill="1" applyBorder="1" applyAlignment="1" quotePrefix="1">
      <alignment horizontal="left" vertical="center"/>
      <protection/>
    </xf>
    <xf numFmtId="15" fontId="15" fillId="0" borderId="0" xfId="21" applyNumberFormat="1" applyFont="1" applyFill="1" applyBorder="1" applyAlignment="1">
      <alignment horizontal="center" vertical="center" wrapText="1"/>
      <protection/>
    </xf>
    <xf numFmtId="49" fontId="16" fillId="0" borderId="0" xfId="23" applyNumberFormat="1" applyFont="1" applyFill="1" applyBorder="1" applyAlignment="1">
      <alignment horizontal="right" vertical="center"/>
      <protection/>
    </xf>
    <xf numFmtId="0" fontId="31" fillId="0" borderId="0" xfId="26" applyFont="1" applyFill="1" applyBorder="1" applyAlignment="1">
      <alignment horizontal="right" vertical="center"/>
      <protection/>
    </xf>
    <xf numFmtId="0" fontId="6" fillId="0" borderId="0" xfId="22" applyFont="1" applyFill="1">
      <alignment/>
      <protection/>
    </xf>
    <xf numFmtId="15" fontId="16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vertical="top" wrapText="1"/>
      <protection/>
    </xf>
    <xf numFmtId="0" fontId="6" fillId="0" borderId="0" xfId="22" applyFont="1" applyFill="1" applyBorder="1" applyAlignment="1">
      <alignment horizontal="center"/>
      <protection/>
    </xf>
    <xf numFmtId="41" fontId="6" fillId="0" borderId="0" xfId="22" applyNumberFormat="1" applyFont="1" applyFill="1" applyBorder="1" applyAlignment="1">
      <alignment horizontal="right"/>
      <protection/>
    </xf>
    <xf numFmtId="41" fontId="6" fillId="0" borderId="0" xfId="22" applyNumberFormat="1" applyFont="1" applyFill="1" applyBorder="1">
      <alignment/>
      <protection/>
    </xf>
    <xf numFmtId="41" fontId="6" fillId="0" borderId="0" xfId="22" applyNumberFormat="1" applyFont="1" applyFill="1">
      <alignment/>
      <protection/>
    </xf>
    <xf numFmtId="0" fontId="9" fillId="0" borderId="0" xfId="22" applyFont="1" applyFill="1" applyBorder="1" applyAlignment="1">
      <alignment vertical="top" wrapText="1"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0" fontId="10" fillId="0" borderId="2" xfId="0" applyFont="1" applyBorder="1" applyAlignment="1">
      <alignment/>
    </xf>
    <xf numFmtId="0" fontId="37" fillId="0" borderId="2" xfId="0" applyFont="1" applyBorder="1" applyAlignment="1">
      <alignment/>
    </xf>
    <xf numFmtId="0" fontId="8" fillId="0" borderId="0" xfId="22" applyFont="1" applyFill="1" applyBorder="1" applyAlignment="1">
      <alignment vertical="top"/>
      <protection/>
    </xf>
    <xf numFmtId="41" fontId="7" fillId="0" borderId="0" xfId="22" applyNumberFormat="1" applyFont="1" applyFill="1" applyBorder="1">
      <alignment/>
      <protection/>
    </xf>
    <xf numFmtId="0" fontId="6" fillId="0" borderId="0" xfId="0" applyFont="1" applyBorder="1" applyAlignment="1">
      <alignment horizontal="left" vertical="center"/>
    </xf>
    <xf numFmtId="41" fontId="6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41" fontId="7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2" applyFont="1" applyFill="1">
      <alignment/>
      <protection/>
    </xf>
    <xf numFmtId="0" fontId="0" fillId="0" borderId="0" xfId="22" applyFont="1" applyFill="1" applyBorder="1" applyAlignment="1">
      <alignment horizontal="center"/>
      <protection/>
    </xf>
    <xf numFmtId="41" fontId="7" fillId="0" borderId="0" xfId="22" applyNumberFormat="1" applyFont="1" applyFill="1" applyBorder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Border="1">
      <alignment/>
      <protection/>
    </xf>
    <xf numFmtId="41" fontId="7" fillId="0" borderId="0" xfId="2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20" fillId="0" borderId="0" xfId="21" applyFont="1" applyBorder="1" applyAlignment="1">
      <alignment vertical="center"/>
      <protection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1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21" applyFont="1" applyBorder="1" applyAlignment="1">
      <alignment vertical="center"/>
      <protection/>
    </xf>
    <xf numFmtId="41" fontId="6" fillId="0" borderId="0" xfId="22" applyNumberFormat="1" applyFont="1" applyFill="1" applyAlignment="1">
      <alignment horizontal="right"/>
      <protection/>
    </xf>
    <xf numFmtId="0" fontId="25" fillId="0" borderId="0" xfId="0" applyFont="1" applyBorder="1" applyAlignment="1">
      <alignment horizontal="center" wrapText="1"/>
    </xf>
    <xf numFmtId="0" fontId="4" fillId="0" borderId="0" xfId="2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4" fillId="0" borderId="0" xfId="21" applyFont="1" applyBorder="1" applyAlignment="1">
      <alignment horizontal="right" vertical="center"/>
      <protection/>
    </xf>
    <xf numFmtId="0" fontId="3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4" fillId="0" borderId="0" xfId="21" applyFont="1" applyBorder="1" applyAlignment="1" quotePrefix="1">
      <alignment horizontal="left"/>
      <protection/>
    </xf>
    <xf numFmtId="0" fontId="6" fillId="0" borderId="0" xfId="22" applyFont="1" applyFill="1" applyAlignment="1">
      <alignment horizontal="center"/>
      <protection/>
    </xf>
    <xf numFmtId="0" fontId="34" fillId="0" borderId="0" xfId="0" applyFont="1" applyBorder="1" applyAlignment="1">
      <alignment/>
    </xf>
    <xf numFmtId="0" fontId="20" fillId="0" borderId="0" xfId="21" applyFont="1" applyBorder="1" applyAlignment="1" quotePrefix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2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5" fillId="0" borderId="0" xfId="21" applyFont="1" applyBorder="1" applyAlignment="1">
      <alignment vertical="center"/>
      <protection/>
    </xf>
    <xf numFmtId="0" fontId="35" fillId="0" borderId="0" xfId="22" applyFont="1" applyFill="1">
      <alignment/>
      <protection/>
    </xf>
    <xf numFmtId="0" fontId="7" fillId="0" borderId="0" xfId="23" applyNumberFormat="1" applyFont="1" applyFill="1" applyBorder="1" applyAlignment="1" applyProtection="1">
      <alignment vertical="top"/>
      <protection/>
    </xf>
    <xf numFmtId="0" fontId="22" fillId="0" borderId="0" xfId="24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21" applyFont="1" applyAlignment="1">
      <alignment vertical="center"/>
      <protection/>
    </xf>
    <xf numFmtId="0" fontId="38" fillId="0" borderId="0" xfId="0" applyFont="1" applyAlignment="1">
      <alignment/>
    </xf>
    <xf numFmtId="0" fontId="10" fillId="0" borderId="0" xfId="0" applyFont="1" applyFill="1" applyAlignment="1">
      <alignment/>
    </xf>
    <xf numFmtId="0" fontId="26" fillId="0" borderId="0" xfId="24" applyFont="1" applyFill="1" applyBorder="1">
      <alignment/>
      <protection/>
    </xf>
    <xf numFmtId="0" fontId="24" fillId="0" borderId="2" xfId="24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49" fontId="16" fillId="0" borderId="0" xfId="23" applyNumberFormat="1" applyFont="1" applyFill="1" applyBorder="1" applyAlignment="1">
      <alignment horizontal="right" wrapText="1"/>
      <protection/>
    </xf>
    <xf numFmtId="41" fontId="0" fillId="0" borderId="0" xfId="0" applyNumberFormat="1" applyFont="1" applyFill="1" applyBorder="1" applyAlignment="1">
      <alignment horizontal="right" wrapText="1"/>
    </xf>
    <xf numFmtId="41" fontId="6" fillId="0" borderId="0" xfId="22" applyNumberFormat="1" applyFont="1" applyFill="1" applyBorder="1" applyAlignment="1">
      <alignment/>
      <protection/>
    </xf>
    <xf numFmtId="41" fontId="7" fillId="0" borderId="1" xfId="22" applyNumberFormat="1" applyFont="1" applyFill="1" applyBorder="1" applyAlignment="1">
      <alignment horizontal="right"/>
      <protection/>
    </xf>
    <xf numFmtId="41" fontId="7" fillId="0" borderId="0" xfId="22" applyNumberFormat="1" applyFont="1" applyFill="1" applyBorder="1" applyAlignment="1">
      <alignment/>
      <protection/>
    </xf>
    <xf numFmtId="41" fontId="7" fillId="0" borderId="0" xfId="22" applyNumberFormat="1" applyFont="1" applyFill="1" applyBorder="1" applyAlignment="1">
      <alignment horizontal="right"/>
      <protection/>
    </xf>
    <xf numFmtId="41" fontId="7" fillId="0" borderId="0" xfId="22" applyNumberFormat="1" applyFont="1" applyFill="1" applyBorder="1" applyAlignment="1">
      <alignment/>
      <protection/>
    </xf>
    <xf numFmtId="41" fontId="6" fillId="0" borderId="0" xfId="22" applyNumberFormat="1" applyFont="1" applyFill="1" applyBorder="1" applyAlignment="1">
      <alignment horizontal="right"/>
      <protection/>
    </xf>
    <xf numFmtId="41" fontId="7" fillId="0" borderId="0" xfId="22" applyNumberFormat="1" applyFont="1" applyFill="1" applyBorder="1" applyAlignment="1">
      <alignment horizontal="center"/>
      <protection/>
    </xf>
    <xf numFmtId="41" fontId="7" fillId="0" borderId="2" xfId="22" applyNumberFormat="1" applyFont="1" applyFill="1" applyBorder="1" applyAlignment="1">
      <alignment horizontal="right"/>
      <protection/>
    </xf>
    <xf numFmtId="0" fontId="6" fillId="0" borderId="0" xfId="22" applyFont="1" applyFill="1" applyBorder="1" applyAlignment="1">
      <alignment horizontal="right"/>
      <protection/>
    </xf>
    <xf numFmtId="41" fontId="7" fillId="0" borderId="5" xfId="22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/>
    </xf>
    <xf numFmtId="0" fontId="32" fillId="0" borderId="0" xfId="21" applyFont="1" applyFill="1" applyBorder="1" applyAlignment="1">
      <alignment vertical="center"/>
      <protection/>
    </xf>
    <xf numFmtId="0" fontId="39" fillId="0" borderId="0" xfId="24" applyFont="1" applyFill="1" applyBorder="1" applyAlignment="1">
      <alignment horizontal="center" wrapText="1"/>
      <protection/>
    </xf>
    <xf numFmtId="0" fontId="39" fillId="0" borderId="0" xfId="24" applyFont="1" applyFill="1" applyBorder="1" applyAlignment="1">
      <alignment horizontal="center"/>
      <protection/>
    </xf>
    <xf numFmtId="0" fontId="32" fillId="0" borderId="0" xfId="21" applyFont="1" applyFill="1" applyBorder="1" applyAlignment="1">
      <alignment vertical="center"/>
      <protection/>
    </xf>
    <xf numFmtId="0" fontId="37" fillId="0" borderId="0" xfId="23" applyNumberFormat="1" applyFont="1" applyFill="1" applyBorder="1" applyAlignment="1" applyProtection="1">
      <alignment vertical="top"/>
      <protection/>
    </xf>
    <xf numFmtId="41" fontId="32" fillId="0" borderId="0" xfId="23" applyNumberFormat="1" applyFont="1" applyFill="1" applyBorder="1" applyAlignment="1" applyProtection="1">
      <alignment vertical="top"/>
      <protection/>
    </xf>
    <xf numFmtId="0" fontId="32" fillId="0" borderId="0" xfId="23" applyNumberFormat="1" applyFont="1" applyFill="1" applyBorder="1" applyAlignment="1" applyProtection="1">
      <alignment vertical="top"/>
      <protection/>
    </xf>
    <xf numFmtId="0" fontId="35" fillId="0" borderId="0" xfId="23" applyNumberFormat="1" applyFont="1" applyFill="1" applyBorder="1" applyAlignment="1" applyProtection="1">
      <alignment vertical="top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39" fillId="0" borderId="0" xfId="24" applyFont="1" applyFill="1" applyBorder="1">
      <alignment/>
      <protection/>
    </xf>
    <xf numFmtId="0" fontId="32" fillId="0" borderId="0" xfId="21" applyFont="1" applyFill="1" applyBorder="1" applyAlignment="1">
      <alignment horizontal="right" vertical="center"/>
      <protection/>
    </xf>
    <xf numFmtId="0" fontId="32" fillId="0" borderId="0" xfId="21" applyFont="1" applyFill="1" applyBorder="1" applyAlignment="1" quotePrefix="1">
      <alignment horizontal="left"/>
      <protection/>
    </xf>
    <xf numFmtId="0" fontId="7" fillId="0" borderId="0" xfId="23" applyNumberFormat="1" applyFont="1" applyFill="1" applyBorder="1" applyAlignment="1" applyProtection="1">
      <alignment/>
      <protection/>
    </xf>
    <xf numFmtId="185" fontId="7" fillId="0" borderId="2" xfId="15" applyNumberFormat="1" applyFont="1" applyFill="1" applyBorder="1" applyAlignment="1" applyProtection="1">
      <alignment/>
      <protection/>
    </xf>
    <xf numFmtId="185" fontId="6" fillId="0" borderId="0" xfId="15" applyNumberFormat="1" applyFont="1" applyFill="1" applyBorder="1" applyAlignment="1" applyProtection="1">
      <alignment/>
      <protection/>
    </xf>
    <xf numFmtId="185" fontId="7" fillId="0" borderId="0" xfId="15" applyNumberFormat="1" applyFont="1" applyFill="1" applyBorder="1" applyAlignment="1" applyProtection="1">
      <alignment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5" fillId="0" borderId="0" xfId="24" applyNumberFormat="1" applyFont="1" applyFill="1" applyBorder="1" applyAlignment="1" applyProtection="1">
      <alignment/>
      <protection/>
    </xf>
    <xf numFmtId="185" fontId="5" fillId="0" borderId="0" xfId="15" applyNumberFormat="1" applyFont="1" applyFill="1" applyBorder="1" applyAlignment="1" applyProtection="1">
      <alignment/>
      <protection/>
    </xf>
    <xf numFmtId="185" fontId="4" fillId="0" borderId="0" xfId="15" applyNumberFormat="1" applyFont="1" applyFill="1" applyBorder="1" applyAlignment="1" applyProtection="1">
      <alignment/>
      <protection/>
    </xf>
    <xf numFmtId="0" fontId="5" fillId="0" borderId="0" xfId="23" applyNumberFormat="1" applyFont="1" applyFill="1" applyBorder="1" applyAlignment="1" applyProtection="1">
      <alignment/>
      <protection/>
    </xf>
    <xf numFmtId="0" fontId="7" fillId="0" borderId="0" xfId="23" applyNumberFormat="1" applyFont="1" applyFill="1" applyBorder="1" applyAlignment="1" applyProtection="1">
      <alignment horizontal="left"/>
      <protection/>
    </xf>
    <xf numFmtId="43" fontId="6" fillId="0" borderId="0" xfId="15" applyNumberFormat="1" applyFont="1" applyFill="1" applyBorder="1" applyAlignment="1" applyProtection="1">
      <alignment/>
      <protection/>
    </xf>
    <xf numFmtId="185" fontId="7" fillId="0" borderId="5" xfId="15" applyNumberFormat="1" applyFont="1" applyFill="1" applyBorder="1" applyAlignment="1" applyProtection="1">
      <alignment horizontal="right"/>
      <protection/>
    </xf>
    <xf numFmtId="185" fontId="7" fillId="0" borderId="0" xfId="15" applyNumberFormat="1" applyFont="1" applyFill="1" applyBorder="1" applyAlignment="1" applyProtection="1">
      <alignment horizontal="right"/>
      <protection/>
    </xf>
    <xf numFmtId="0" fontId="7" fillId="0" borderId="0" xfId="23" applyNumberFormat="1" applyFont="1" applyFill="1" applyBorder="1" applyAlignment="1" applyProtection="1">
      <alignment/>
      <protection/>
    </xf>
    <xf numFmtId="0" fontId="6" fillId="0" borderId="2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horizontal="right" wrapText="1"/>
      <protection/>
    </xf>
    <xf numFmtId="0" fontId="26" fillId="0" borderId="0" xfId="24" applyFont="1" applyFill="1" applyBorder="1" applyAlignment="1">
      <alignment horizontal="left" vertical="center"/>
      <protection/>
    </xf>
    <xf numFmtId="185" fontId="7" fillId="0" borderId="0" xfId="23" applyNumberFormat="1" applyFont="1" applyFill="1" applyBorder="1" applyAlignment="1" applyProtection="1">
      <alignment/>
      <protection/>
    </xf>
    <xf numFmtId="0" fontId="19" fillId="0" borderId="0" xfId="22" applyFont="1" applyFill="1" applyBorder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23" applyNumberFormat="1" applyFont="1" applyFill="1" applyBorder="1" applyAlignment="1" applyProtection="1">
      <alignment horizontal="center"/>
      <protection/>
    </xf>
    <xf numFmtId="0" fontId="0" fillId="0" borderId="0" xfId="23" applyNumberFormat="1" applyFont="1" applyFill="1" applyBorder="1" applyAlignment="1" applyProtection="1">
      <alignment/>
      <protection/>
    </xf>
    <xf numFmtId="0" fontId="20" fillId="0" borderId="0" xfId="23" applyNumberFormat="1" applyFont="1" applyFill="1" applyBorder="1" applyAlignment="1" applyProtection="1">
      <alignment horizontal="right" wrapText="1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0" xfId="23" applyNumberFormat="1" applyFont="1" applyFill="1" applyBorder="1" applyAlignment="1" applyProtection="1">
      <alignment horizontal="right" wrapText="1"/>
      <protection/>
    </xf>
    <xf numFmtId="0" fontId="6" fillId="0" borderId="0" xfId="23" applyNumberFormat="1" applyFont="1" applyFill="1" applyBorder="1" applyAlignment="1" applyProtection="1">
      <alignment wrapText="1"/>
      <protection/>
    </xf>
    <xf numFmtId="0" fontId="19" fillId="0" borderId="0" xfId="24" applyFont="1" applyFill="1" applyBorder="1" applyAlignment="1">
      <alignment horizontal="left" vertical="center"/>
      <protection/>
    </xf>
    <xf numFmtId="0" fontId="10" fillId="0" borderId="0" xfId="24" applyFont="1" applyFill="1" applyBorder="1" applyAlignment="1">
      <alignment horizontal="right"/>
      <protection/>
    </xf>
    <xf numFmtId="0" fontId="18" fillId="0" borderId="0" xfId="24" applyFont="1" applyFill="1" applyBorder="1" applyAlignment="1">
      <alignment horizontal="left" vertical="center" wrapText="1"/>
      <protection/>
    </xf>
    <xf numFmtId="0" fontId="7" fillId="0" borderId="2" xfId="24" applyFont="1" applyFill="1" applyBorder="1" applyAlignment="1">
      <alignment horizontal="left" vertical="center"/>
      <protection/>
    </xf>
    <xf numFmtId="0" fontId="6" fillId="0" borderId="2" xfId="24" applyFont="1" applyFill="1" applyBorder="1" applyAlignment="1">
      <alignment horizontal="left"/>
      <protection/>
    </xf>
    <xf numFmtId="0" fontId="7" fillId="0" borderId="0" xfId="24" applyFont="1" applyFill="1" applyBorder="1" applyAlignment="1">
      <alignment horizontal="left" vertical="center"/>
      <protection/>
    </xf>
    <xf numFmtId="0" fontId="6" fillId="0" borderId="0" xfId="24" applyFont="1" applyFill="1" applyBorder="1" applyAlignment="1">
      <alignment horizontal="left"/>
      <protection/>
    </xf>
    <xf numFmtId="0" fontId="6" fillId="0" borderId="0" xfId="24" applyFont="1" applyFill="1" applyBorder="1" applyAlignment="1">
      <alignment horizontal="left" vertical="center"/>
      <protection/>
    </xf>
    <xf numFmtId="0" fontId="10" fillId="0" borderId="0" xfId="24" applyFont="1" applyFill="1" applyBorder="1" applyAlignment="1">
      <alignment horizontal="center" vertical="center"/>
      <protection/>
    </xf>
    <xf numFmtId="41" fontId="7" fillId="0" borderId="0" xfId="24" applyNumberFormat="1" applyFont="1" applyFill="1" applyBorder="1" applyAlignment="1">
      <alignment horizontal="right" vertical="center" wrapText="1"/>
      <protection/>
    </xf>
    <xf numFmtId="41" fontId="6" fillId="0" borderId="0" xfId="24" applyNumberFormat="1" applyFont="1" applyFill="1" applyBorder="1" applyAlignment="1">
      <alignment horizontal="right" vertical="center" wrapText="1"/>
      <protection/>
    </xf>
    <xf numFmtId="0" fontId="11" fillId="0" borderId="0" xfId="24" applyFont="1" applyFill="1" applyBorder="1" applyAlignment="1">
      <alignment horizontal="center" vertical="center"/>
      <protection/>
    </xf>
    <xf numFmtId="41" fontId="10" fillId="0" borderId="0" xfId="24" applyNumberFormat="1" applyFont="1" applyFill="1" applyBorder="1" applyAlignment="1">
      <alignment horizontal="right" vertical="center" wrapText="1"/>
      <protection/>
    </xf>
    <xf numFmtId="41" fontId="0" fillId="0" borderId="0" xfId="24" applyNumberFormat="1" applyFont="1" applyFill="1" applyBorder="1" applyAlignment="1">
      <alignment horizontal="right" vertical="center" wrapText="1"/>
      <protection/>
    </xf>
    <xf numFmtId="0" fontId="28" fillId="0" borderId="0" xfId="24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7" fillId="0" borderId="2" xfId="21" applyFont="1" applyFill="1" applyBorder="1" applyAlignment="1">
      <alignment horizontal="left" vertical="center"/>
      <protection/>
    </xf>
    <xf numFmtId="0" fontId="0" fillId="0" borderId="2" xfId="0" applyFont="1" applyBorder="1" applyAlignment="1">
      <alignment horizontal="left" vertical="center"/>
    </xf>
    <xf numFmtId="0" fontId="7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0" fillId="0" borderId="0" xfId="23" applyNumberFormat="1" applyFont="1" applyFill="1" applyBorder="1" applyAlignment="1" applyProtection="1">
      <alignment horizontal="right" wrapText="1"/>
      <protection/>
    </xf>
    <xf numFmtId="0" fontId="0" fillId="0" borderId="0" xfId="24" applyFont="1" applyFill="1" applyBorder="1" applyAlignment="1">
      <alignment horizontal="left" vertical="center"/>
      <protection/>
    </xf>
    <xf numFmtId="0" fontId="6" fillId="0" borderId="0" xfId="23" applyNumberFormat="1" applyFont="1" applyFill="1" applyBorder="1" applyAlignment="1" applyProtection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FS'05-Neochim group-raboten_Final2" xfId="24"/>
    <cellStyle name="Normal_P&amp;L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!!!%20global%20share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>
        <row r="1">
          <cell r="A1" t="str">
            <v>ГРУПА НЕОХИМ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31">
      <selection activeCell="D46" sqref="D46"/>
    </sheetView>
  </sheetViews>
  <sheetFormatPr defaultColWidth="10.83203125" defaultRowHeight="12.75" customHeight="1" zeroHeight="1"/>
  <cols>
    <col min="1" max="2" width="10.83203125" style="170" customWidth="1"/>
    <col min="3" max="3" width="26.5" style="170" customWidth="1"/>
    <col min="4" max="9" width="10.83203125" style="170" customWidth="1"/>
    <col min="10" max="16384" width="10.83203125" style="170" hidden="1" customWidth="1"/>
  </cols>
  <sheetData>
    <row r="1" spans="1:8" ht="15.75">
      <c r="A1" s="127" t="s">
        <v>113</v>
      </c>
      <c r="B1" s="126"/>
      <c r="C1" s="126"/>
      <c r="D1" s="126"/>
      <c r="E1" s="126"/>
      <c r="F1" s="126"/>
      <c r="G1" s="126"/>
      <c r="H1" s="126"/>
    </row>
    <row r="2" ht="12.75"/>
    <row r="3" ht="12.75"/>
    <row r="4" ht="12.75"/>
    <row r="5" spans="1:9" ht="18.75">
      <c r="A5" s="171" t="s">
        <v>90</v>
      </c>
      <c r="F5" s="172"/>
      <c r="G5" s="172"/>
      <c r="H5" s="172"/>
      <c r="I5" s="172"/>
    </row>
    <row r="6" spans="1:9" ht="17.25" customHeight="1">
      <c r="A6" s="171"/>
      <c r="C6" s="173" t="s">
        <v>91</v>
      </c>
      <c r="D6" s="173" t="s">
        <v>92</v>
      </c>
      <c r="F6" s="172"/>
      <c r="G6" s="172"/>
      <c r="H6" s="172"/>
      <c r="I6" s="172"/>
    </row>
    <row r="7" spans="1:9" ht="18.75">
      <c r="A7" s="171"/>
      <c r="C7" s="173" t="s">
        <v>93</v>
      </c>
      <c r="D7" s="173" t="s">
        <v>94</v>
      </c>
      <c r="F7" s="172"/>
      <c r="G7" s="172"/>
      <c r="H7" s="172"/>
      <c r="I7" s="172"/>
    </row>
    <row r="8" spans="1:9" ht="18.75">
      <c r="A8" s="171"/>
      <c r="C8" s="173" t="s">
        <v>95</v>
      </c>
      <c r="D8" s="173" t="s">
        <v>96</v>
      </c>
      <c r="F8" s="172"/>
      <c r="G8" s="172"/>
      <c r="H8" s="172"/>
      <c r="I8" s="172"/>
    </row>
    <row r="9" spans="1:9" ht="15.75">
      <c r="A9" s="174"/>
      <c r="C9" s="173"/>
      <c r="D9" s="173" t="s">
        <v>97</v>
      </c>
      <c r="F9" s="174"/>
      <c r="G9" s="172"/>
      <c r="H9" s="172"/>
      <c r="I9" s="172"/>
    </row>
    <row r="10" spans="1:9" ht="18.75">
      <c r="A10" s="171"/>
      <c r="C10" s="173"/>
      <c r="D10" s="173" t="s">
        <v>99</v>
      </c>
      <c r="F10" s="172"/>
      <c r="G10" s="172"/>
      <c r="H10" s="172"/>
      <c r="I10" s="172"/>
    </row>
    <row r="11" spans="1:9" ht="18.75">
      <c r="A11" s="171"/>
      <c r="C11" s="173"/>
      <c r="D11" s="173" t="s">
        <v>100</v>
      </c>
      <c r="F11" s="172"/>
      <c r="G11" s="172"/>
      <c r="H11" s="172"/>
      <c r="I11" s="172"/>
    </row>
    <row r="12" spans="1:9" ht="18.75">
      <c r="A12" s="171"/>
      <c r="C12" s="173"/>
      <c r="D12" s="173" t="s">
        <v>101</v>
      </c>
      <c r="F12" s="172"/>
      <c r="G12" s="172"/>
      <c r="H12" s="172"/>
      <c r="I12" s="172"/>
    </row>
    <row r="13" spans="1:9" ht="18.75">
      <c r="A13" s="171"/>
      <c r="C13" s="173"/>
      <c r="D13" s="173" t="s">
        <v>147</v>
      </c>
      <c r="E13" s="172"/>
      <c r="F13" s="172"/>
      <c r="G13" s="172"/>
      <c r="H13" s="172"/>
      <c r="I13" s="172"/>
    </row>
    <row r="14" spans="1:9" ht="18.75">
      <c r="A14" s="171"/>
      <c r="D14" s="172"/>
      <c r="E14" s="172"/>
      <c r="F14" s="172"/>
      <c r="G14" s="172"/>
      <c r="H14" s="172"/>
      <c r="I14" s="172"/>
    </row>
    <row r="15" spans="1:7" ht="18.75">
      <c r="A15" s="171" t="s">
        <v>116</v>
      </c>
      <c r="D15" s="172" t="s">
        <v>96</v>
      </c>
      <c r="E15" s="171"/>
      <c r="F15" s="171"/>
      <c r="G15" s="171"/>
    </row>
    <row r="16" spans="1:9" ht="18.75">
      <c r="A16" s="171" t="s">
        <v>148</v>
      </c>
      <c r="D16" s="173" t="s">
        <v>98</v>
      </c>
      <c r="E16" s="172"/>
      <c r="F16" s="172"/>
      <c r="G16" s="172"/>
      <c r="H16" s="172"/>
      <c r="I16" s="172"/>
    </row>
    <row r="17" spans="1:9" ht="18.75">
      <c r="A17" s="171"/>
      <c r="D17" s="172"/>
      <c r="E17" s="172"/>
      <c r="F17" s="172"/>
      <c r="G17" s="172"/>
      <c r="H17" s="172"/>
      <c r="I17" s="172"/>
    </row>
    <row r="18" spans="1:9" ht="18.75">
      <c r="A18" s="171"/>
      <c r="D18" s="172"/>
      <c r="E18" s="172"/>
      <c r="F18" s="172"/>
      <c r="G18" s="172"/>
      <c r="H18" s="172"/>
      <c r="I18" s="172"/>
    </row>
    <row r="19" spans="1:9" ht="18.75">
      <c r="A19" s="171" t="s">
        <v>52</v>
      </c>
      <c r="B19" s="171"/>
      <c r="C19" s="171"/>
      <c r="D19" s="172" t="s">
        <v>97</v>
      </c>
      <c r="E19" s="172"/>
      <c r="F19" s="172"/>
      <c r="G19" s="172"/>
      <c r="H19" s="172"/>
      <c r="I19" s="172"/>
    </row>
    <row r="20" spans="1:9" ht="18.75">
      <c r="A20" s="171"/>
      <c r="D20" s="171"/>
      <c r="E20" s="171"/>
      <c r="F20" s="171"/>
      <c r="G20" s="171"/>
      <c r="H20" s="171"/>
      <c r="I20" s="171"/>
    </row>
    <row r="21" spans="1:7" ht="18.75">
      <c r="A21" s="171"/>
      <c r="D21" s="175"/>
      <c r="E21" s="171"/>
      <c r="F21" s="171"/>
      <c r="G21" s="171"/>
    </row>
    <row r="22" spans="1:7" ht="18.75">
      <c r="A22" s="171" t="s">
        <v>102</v>
      </c>
      <c r="D22" s="172" t="s">
        <v>103</v>
      </c>
      <c r="E22" s="172"/>
      <c r="F22" s="172"/>
      <c r="G22" s="171"/>
    </row>
    <row r="23" spans="1:7" ht="18.75">
      <c r="A23" s="171"/>
      <c r="D23" s="172" t="s">
        <v>104</v>
      </c>
      <c r="E23" s="172"/>
      <c r="F23" s="172"/>
      <c r="G23" s="171"/>
    </row>
    <row r="24" spans="1:7" ht="18.75">
      <c r="A24" s="171"/>
      <c r="D24" s="172" t="s">
        <v>105</v>
      </c>
      <c r="E24" s="172"/>
      <c r="F24" s="172"/>
      <c r="G24" s="171"/>
    </row>
    <row r="25" spans="1:7" ht="18.75">
      <c r="A25" s="171"/>
      <c r="D25" s="175"/>
      <c r="E25" s="171"/>
      <c r="F25" s="171"/>
      <c r="G25" s="171"/>
    </row>
    <row r="26" spans="1:7" ht="18.75">
      <c r="A26" s="171"/>
      <c r="D26" s="175"/>
      <c r="E26" s="171"/>
      <c r="F26" s="171"/>
      <c r="G26" s="171"/>
    </row>
    <row r="27" spans="1:7" ht="18.75">
      <c r="A27" s="171" t="s">
        <v>106</v>
      </c>
      <c r="D27" s="172" t="s">
        <v>92</v>
      </c>
      <c r="E27" s="172"/>
      <c r="F27" s="171"/>
      <c r="G27" s="171"/>
    </row>
    <row r="28" spans="1:6" ht="18.75">
      <c r="A28" s="171"/>
      <c r="D28" s="172" t="s">
        <v>107</v>
      </c>
      <c r="E28" s="172"/>
      <c r="F28" s="171"/>
    </row>
    <row r="29" spans="1:6" ht="18.75">
      <c r="A29" s="171"/>
      <c r="D29" s="172" t="s">
        <v>108</v>
      </c>
      <c r="E29" s="172"/>
      <c r="F29" s="171"/>
    </row>
    <row r="30" spans="1:4" ht="18.75">
      <c r="A30" s="171"/>
      <c r="D30" s="172" t="s">
        <v>124</v>
      </c>
    </row>
    <row r="31" spans="1:4" ht="18.75">
      <c r="A31" s="171"/>
      <c r="D31" s="172" t="s">
        <v>143</v>
      </c>
    </row>
    <row r="32" spans="1:4" ht="18.75">
      <c r="A32" s="171"/>
      <c r="D32" s="172" t="s">
        <v>144</v>
      </c>
    </row>
    <row r="33" spans="1:4" ht="18.75">
      <c r="A33" s="171"/>
      <c r="D33" s="172" t="s">
        <v>145</v>
      </c>
    </row>
    <row r="34" spans="1:6" ht="18.75">
      <c r="A34" s="171"/>
      <c r="C34" s="172"/>
      <c r="D34" s="172"/>
      <c r="E34" s="172"/>
      <c r="F34" s="171"/>
    </row>
    <row r="35" spans="1:6" ht="18.75">
      <c r="A35" s="171"/>
      <c r="D35" s="175"/>
      <c r="F35" s="171"/>
    </row>
    <row r="36" spans="1:9" ht="18.75">
      <c r="A36" s="171" t="s">
        <v>109</v>
      </c>
      <c r="D36" s="172" t="s">
        <v>125</v>
      </c>
      <c r="E36" s="172"/>
      <c r="F36" s="171"/>
      <c r="G36" s="171"/>
      <c r="H36" s="171"/>
      <c r="I36" s="171"/>
    </row>
    <row r="37" spans="1:9" ht="18.75">
      <c r="A37" s="171"/>
      <c r="D37" s="172" t="s">
        <v>110</v>
      </c>
      <c r="E37" s="172"/>
      <c r="F37" s="171"/>
      <c r="G37" s="171"/>
      <c r="H37" s="171"/>
      <c r="I37" s="171"/>
    </row>
    <row r="38" spans="1:6" ht="18.75">
      <c r="A38" s="171"/>
      <c r="D38" s="172" t="s">
        <v>126</v>
      </c>
      <c r="E38" s="172"/>
      <c r="F38" s="171"/>
    </row>
    <row r="39" spans="1:6" ht="18.75">
      <c r="A39" s="171"/>
      <c r="D39" s="172"/>
      <c r="E39" s="172"/>
      <c r="F39" s="171"/>
    </row>
    <row r="40" spans="1:6" ht="18.75">
      <c r="A40" s="171"/>
      <c r="D40" s="172"/>
      <c r="E40" s="172"/>
      <c r="F40" s="171"/>
    </row>
    <row r="41" spans="1:6" ht="18.75">
      <c r="A41" s="171"/>
      <c r="D41" s="172"/>
      <c r="E41" s="172"/>
      <c r="F41" s="171"/>
    </row>
    <row r="42" spans="1:6" ht="18.75">
      <c r="A42" s="171"/>
      <c r="D42" s="175"/>
      <c r="F42" s="171"/>
    </row>
    <row r="43" spans="1:6" ht="18.75">
      <c r="A43" s="171"/>
      <c r="D43" s="175"/>
      <c r="F43" s="171"/>
    </row>
    <row r="44" spans="1:9" ht="18.75">
      <c r="A44" s="171" t="s">
        <v>111</v>
      </c>
      <c r="D44" s="172" t="s">
        <v>112</v>
      </c>
      <c r="G44" s="176"/>
      <c r="H44" s="176"/>
      <c r="I44" s="176"/>
    </row>
    <row r="45" spans="1:6" ht="18.75">
      <c r="A45" s="171"/>
      <c r="D45" s="172" t="s">
        <v>149</v>
      </c>
      <c r="F45" s="171"/>
    </row>
    <row r="46" spans="1:6" ht="18.75">
      <c r="A46" s="171"/>
      <c r="F46" s="171"/>
    </row>
    <row r="47" spans="1:6" ht="18.75">
      <c r="A47" s="171"/>
      <c r="F47" s="171"/>
    </row>
    <row r="48" spans="1:6" ht="18.75">
      <c r="A48" s="171"/>
      <c r="F48" s="171"/>
    </row>
    <row r="49" spans="1:6" ht="18.75">
      <c r="A49" s="171"/>
      <c r="F49" s="171"/>
    </row>
    <row r="50" spans="1:6" ht="18.75">
      <c r="A50" s="171"/>
      <c r="F50" s="171"/>
    </row>
    <row r="51" spans="1:6" ht="18.75">
      <c r="A51" s="171"/>
      <c r="F51" s="171"/>
    </row>
    <row r="52" ht="12.75"/>
    <row r="53" ht="12.75"/>
    <row r="54" ht="12.75"/>
    <row r="55" ht="12.75"/>
    <row r="56" ht="12.75"/>
    <row r="57" ht="12.75" customHeight="1"/>
    <row r="58" ht="12.75" customHeight="1"/>
  </sheetData>
  <sheetProtection password="DF9F" sheet="1" objects="1" scenarios="1"/>
  <printOptions/>
  <pageMargins left="1.34" right="0.75" top="0.47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54"/>
  <sheetViews>
    <sheetView zoomScaleSheetLayoutView="80" workbookViewId="0" topLeftCell="A1">
      <selection activeCell="D27" sqref="D27"/>
    </sheetView>
  </sheetViews>
  <sheetFormatPr defaultColWidth="9.33203125" defaultRowHeight="12.75"/>
  <cols>
    <col min="1" max="1" width="54.5" style="1" customWidth="1"/>
    <col min="2" max="2" width="13" style="11" customWidth="1"/>
    <col min="3" max="3" width="5.66015625" style="11" customWidth="1"/>
    <col min="4" max="4" width="13.5" style="11" customWidth="1"/>
    <col min="5" max="5" width="3.83203125" style="13" customWidth="1"/>
    <col min="6" max="6" width="13.5" style="11" customWidth="1"/>
    <col min="7" max="7" width="2.33203125" style="1" bestFit="1" customWidth="1"/>
    <col min="8" max="8" width="5.83203125" style="1" customWidth="1"/>
    <col min="9" max="16384" width="10.66015625" style="1" customWidth="1"/>
  </cols>
  <sheetData>
    <row r="1" spans="1:6" ht="15">
      <c r="A1" s="236" t="str">
        <f>'[1]Cover '!A1</f>
        <v>ГРУПА НЕОХИМ</v>
      </c>
      <c r="B1" s="237"/>
      <c r="C1" s="237"/>
      <c r="D1" s="237"/>
      <c r="E1" s="237"/>
      <c r="F1" s="237"/>
    </row>
    <row r="2" spans="1:6" s="4" customFormat="1" ht="15">
      <c r="A2" s="238" t="s">
        <v>4</v>
      </c>
      <c r="B2" s="239"/>
      <c r="C2" s="239"/>
      <c r="D2" s="239"/>
      <c r="E2" s="239"/>
      <c r="F2" s="239"/>
    </row>
    <row r="3" spans="1:6" ht="15">
      <c r="A3" s="2" t="s">
        <v>150</v>
      </c>
      <c r="B3" s="5"/>
      <c r="C3" s="5"/>
      <c r="D3" s="5"/>
      <c r="E3" s="3"/>
      <c r="F3" s="5"/>
    </row>
    <row r="4" spans="1:6" ht="15">
      <c r="A4" s="2"/>
      <c r="B4" s="5"/>
      <c r="C4" s="5"/>
      <c r="D4" s="5"/>
      <c r="E4" s="3"/>
      <c r="F4" s="5"/>
    </row>
    <row r="5" spans="1:6" ht="15">
      <c r="A5" s="2"/>
      <c r="B5" s="5"/>
      <c r="C5" s="5"/>
      <c r="D5" s="5"/>
      <c r="E5" s="3"/>
      <c r="F5" s="5"/>
    </row>
    <row r="6" spans="1:6" ht="15">
      <c r="A6" s="2"/>
      <c r="B6" s="5"/>
      <c r="C6" s="5"/>
      <c r="D6" s="5"/>
      <c r="E6" s="3"/>
      <c r="F6" s="5"/>
    </row>
    <row r="7" spans="1:6" ht="15" customHeight="1">
      <c r="A7" s="4"/>
      <c r="B7" s="244" t="s">
        <v>5</v>
      </c>
      <c r="C7" s="7"/>
      <c r="D7" s="245" t="s">
        <v>151</v>
      </c>
      <c r="E7" s="8"/>
      <c r="F7" s="245" t="s">
        <v>152</v>
      </c>
    </row>
    <row r="8" spans="1:6" ht="15">
      <c r="A8" s="4"/>
      <c r="B8" s="244"/>
      <c r="C8" s="7"/>
      <c r="D8" s="246"/>
      <c r="E8" s="9"/>
      <c r="F8" s="246"/>
    </row>
    <row r="9" spans="1:5" ht="15">
      <c r="A9" s="10"/>
      <c r="E9" s="12"/>
    </row>
    <row r="10" spans="1:7" ht="15">
      <c r="A10" s="4" t="s">
        <v>120</v>
      </c>
      <c r="B10" s="11">
        <v>3</v>
      </c>
      <c r="D10" s="6">
        <v>282931</v>
      </c>
      <c r="E10" s="16"/>
      <c r="F10" s="6">
        <v>180614</v>
      </c>
      <c r="G10" s="1" t="s">
        <v>117</v>
      </c>
    </row>
    <row r="11" spans="1:7" ht="15">
      <c r="A11" s="4" t="s">
        <v>122</v>
      </c>
      <c r="B11" s="11">
        <v>4</v>
      </c>
      <c r="D11" s="6">
        <v>3724</v>
      </c>
      <c r="E11" s="16"/>
      <c r="F11" s="6">
        <v>5075</v>
      </c>
      <c r="G11" s="1" t="s">
        <v>117</v>
      </c>
    </row>
    <row r="12" spans="1:6" ht="30">
      <c r="A12" s="14" t="s">
        <v>6</v>
      </c>
      <c r="B12" s="9"/>
      <c r="C12" s="9"/>
      <c r="D12" s="6">
        <v>10616</v>
      </c>
      <c r="E12" s="16"/>
      <c r="F12" s="6">
        <v>1173</v>
      </c>
    </row>
    <row r="13" spans="1:7" ht="15">
      <c r="A13" s="4" t="s">
        <v>7</v>
      </c>
      <c r="B13" s="11">
        <v>5</v>
      </c>
      <c r="D13" s="6">
        <v>-189483</v>
      </c>
      <c r="E13" s="16"/>
      <c r="F13" s="6">
        <v>-136507</v>
      </c>
      <c r="G13" s="16"/>
    </row>
    <row r="14" spans="1:7" ht="15">
      <c r="A14" s="4" t="s">
        <v>8</v>
      </c>
      <c r="B14" s="11">
        <v>6</v>
      </c>
      <c r="D14" s="6">
        <v>-14733</v>
      </c>
      <c r="E14" s="16"/>
      <c r="F14" s="6">
        <v>-15357</v>
      </c>
      <c r="G14" s="16"/>
    </row>
    <row r="15" spans="1:7" ht="15">
      <c r="A15" s="4" t="s">
        <v>9</v>
      </c>
      <c r="B15" s="11">
        <v>7</v>
      </c>
      <c r="D15" s="6">
        <v>-31111</v>
      </c>
      <c r="E15" s="16"/>
      <c r="F15" s="6">
        <v>-22736</v>
      </c>
      <c r="G15" s="17"/>
    </row>
    <row r="16" spans="1:7" ht="15">
      <c r="A16" s="4" t="s">
        <v>10</v>
      </c>
      <c r="B16" s="11" t="s">
        <v>162</v>
      </c>
      <c r="D16" s="6">
        <v>-6200</v>
      </c>
      <c r="E16" s="16"/>
      <c r="F16" s="6">
        <v>-5045</v>
      </c>
      <c r="G16" s="16"/>
    </row>
    <row r="17" spans="1:6" ht="15">
      <c r="A17" s="14" t="s">
        <v>11</v>
      </c>
      <c r="D17" s="6">
        <v>-1579</v>
      </c>
      <c r="E17" s="16"/>
      <c r="F17" s="6">
        <v>-140</v>
      </c>
    </row>
    <row r="18" spans="1:7" ht="15.75" customHeight="1">
      <c r="A18" s="4" t="s">
        <v>12</v>
      </c>
      <c r="B18" s="11">
        <v>9</v>
      </c>
      <c r="D18" s="6">
        <v>-2340</v>
      </c>
      <c r="E18" s="16"/>
      <c r="F18" s="6">
        <v>-1202</v>
      </c>
      <c r="G18" s="17"/>
    </row>
    <row r="19" spans="1:7" ht="15" customHeight="1">
      <c r="A19" s="2" t="s">
        <v>13</v>
      </c>
      <c r="D19" s="19">
        <f>SUM(D10:D18)</f>
        <v>51825</v>
      </c>
      <c r="E19" s="16"/>
      <c r="F19" s="19">
        <f>SUM(F10:F18)</f>
        <v>5875</v>
      </c>
      <c r="G19" s="16"/>
    </row>
    <row r="20" spans="1:7" ht="15" customHeight="1">
      <c r="A20" s="4"/>
      <c r="D20" s="6"/>
      <c r="E20" s="16"/>
      <c r="F20" s="6"/>
      <c r="G20" s="16"/>
    </row>
    <row r="21" spans="1:6" ht="15">
      <c r="A21" s="4" t="s">
        <v>136</v>
      </c>
      <c r="B21" s="11">
        <v>10</v>
      </c>
      <c r="D21" s="6">
        <v>-1387</v>
      </c>
      <c r="E21" s="25"/>
      <c r="F21" s="6">
        <v>-1742</v>
      </c>
    </row>
    <row r="22" spans="1:7" ht="15">
      <c r="A22" s="20" t="s">
        <v>14</v>
      </c>
      <c r="D22" s="19">
        <f>D21+D19</f>
        <v>50438</v>
      </c>
      <c r="E22" s="25"/>
      <c r="F22" s="19">
        <f>F21+F19</f>
        <v>4133</v>
      </c>
      <c r="G22" s="21"/>
    </row>
    <row r="23" spans="1:7" ht="6.75" customHeight="1">
      <c r="A23" s="2"/>
      <c r="D23" s="22"/>
      <c r="E23" s="25"/>
      <c r="F23" s="22"/>
      <c r="G23" s="21"/>
    </row>
    <row r="24" spans="1:7" ht="15">
      <c r="A24" s="4" t="s">
        <v>130</v>
      </c>
      <c r="D24" s="6">
        <v>-5013</v>
      </c>
      <c r="E24" s="16"/>
      <c r="F24" s="6">
        <v>-521</v>
      </c>
      <c r="G24" s="21"/>
    </row>
    <row r="25" spans="1:7" ht="15">
      <c r="A25" s="24" t="s">
        <v>114</v>
      </c>
      <c r="B25" s="23"/>
      <c r="C25" s="23"/>
      <c r="D25" s="19">
        <f>SUM(D22:D24)</f>
        <v>45425</v>
      </c>
      <c r="E25" s="25"/>
      <c r="F25" s="19">
        <f>SUM(F22:F24)</f>
        <v>3612</v>
      </c>
      <c r="G25" s="21"/>
    </row>
    <row r="26" spans="1:7" ht="8.25" customHeight="1">
      <c r="A26" s="2"/>
      <c r="B26" s="23"/>
      <c r="C26" s="23"/>
      <c r="D26" s="22"/>
      <c r="E26" s="25"/>
      <c r="F26" s="22"/>
      <c r="G26" s="21"/>
    </row>
    <row r="27" spans="1:7" ht="15">
      <c r="A27" s="4" t="s">
        <v>153</v>
      </c>
      <c r="B27" s="23"/>
      <c r="C27" s="23" t="s">
        <v>154</v>
      </c>
      <c r="D27" s="234">
        <v>17.12</v>
      </c>
      <c r="E27" s="25"/>
      <c r="F27" s="28">
        <v>1.37</v>
      </c>
      <c r="G27" s="21"/>
    </row>
    <row r="28" spans="1:7" ht="15">
      <c r="A28" s="24"/>
      <c r="B28" s="12"/>
      <c r="C28" s="12"/>
      <c r="D28" s="22"/>
      <c r="E28" s="25"/>
      <c r="F28" s="22"/>
      <c r="G28" s="21"/>
    </row>
    <row r="29" spans="1:7" ht="15">
      <c r="A29" s="2"/>
      <c r="B29" s="12"/>
      <c r="C29" s="12"/>
      <c r="D29" s="22"/>
      <c r="E29" s="25"/>
      <c r="F29" s="22"/>
      <c r="G29" s="21"/>
    </row>
    <row r="30" spans="1:7" ht="8.25" customHeight="1">
      <c r="A30" s="4"/>
      <c r="B30" s="13"/>
      <c r="C30" s="13"/>
      <c r="D30" s="6"/>
      <c r="F30" s="6"/>
      <c r="G30" s="21"/>
    </row>
    <row r="31" spans="1:7" ht="15" customHeight="1">
      <c r="A31" s="2"/>
      <c r="B31" s="23"/>
      <c r="C31" s="23"/>
      <c r="D31" s="22"/>
      <c r="E31" s="12"/>
      <c r="F31" s="22"/>
      <c r="G31" s="25"/>
    </row>
    <row r="32" spans="1:6" ht="0.75" customHeight="1" hidden="1">
      <c r="A32" s="4"/>
      <c r="D32" s="6"/>
      <c r="F32" s="6"/>
    </row>
    <row r="33" spans="1:6" ht="15" customHeight="1" hidden="1">
      <c r="A33" s="238"/>
      <c r="B33" s="241"/>
      <c r="C33" s="8"/>
      <c r="D33" s="242"/>
      <c r="E33" s="26"/>
      <c r="F33" s="242"/>
    </row>
    <row r="34" spans="1:6" ht="18.75" customHeight="1" hidden="1">
      <c r="A34" s="240"/>
      <c r="B34" s="241"/>
      <c r="C34" s="8"/>
      <c r="D34" s="243"/>
      <c r="E34" s="15"/>
      <c r="F34" s="243"/>
    </row>
    <row r="35" spans="1:6" ht="0.75" customHeight="1" hidden="1">
      <c r="A35" s="4"/>
      <c r="B35" s="9"/>
      <c r="C35" s="9"/>
      <c r="D35" s="27"/>
      <c r="E35" s="15"/>
      <c r="F35" s="27"/>
    </row>
    <row r="36" spans="1:6" ht="15">
      <c r="A36" s="4"/>
      <c r="C36" s="23"/>
      <c r="D36" s="28"/>
      <c r="F36" s="28"/>
    </row>
    <row r="37" ht="15">
      <c r="A37" s="4"/>
    </row>
    <row r="38" ht="15">
      <c r="A38" s="4"/>
    </row>
    <row r="39" spans="1:6" ht="27.75" customHeight="1">
      <c r="A39" s="235"/>
      <c r="B39" s="235"/>
      <c r="C39" s="235"/>
      <c r="D39" s="235"/>
      <c r="E39" s="235"/>
      <c r="F39" s="235"/>
    </row>
    <row r="40" spans="1:6" ht="12" customHeight="1">
      <c r="A40" s="233"/>
      <c r="B40" s="29"/>
      <c r="C40" s="29"/>
      <c r="D40" s="29"/>
      <c r="E40" s="30"/>
      <c r="F40" s="29"/>
    </row>
    <row r="41" spans="1:6" ht="12" customHeight="1">
      <c r="A41" s="30"/>
      <c r="B41" s="29"/>
      <c r="C41" s="29"/>
      <c r="D41" s="29"/>
      <c r="E41" s="30"/>
      <c r="F41" s="29"/>
    </row>
    <row r="43" ht="15">
      <c r="A43" s="31"/>
    </row>
    <row r="44" spans="1:6" ht="15">
      <c r="A44" s="32" t="s">
        <v>116</v>
      </c>
      <c r="B44" s="32" t="s">
        <v>16</v>
      </c>
      <c r="F44" s="32"/>
    </row>
    <row r="45" spans="1:7" ht="15">
      <c r="A45" s="33" t="s">
        <v>17</v>
      </c>
      <c r="F45" s="33" t="str">
        <f>'BS'!F69</f>
        <v>(Тошо Димов)</v>
      </c>
      <c r="G45" s="33"/>
    </row>
    <row r="46" ht="24" customHeight="1">
      <c r="A46" s="34"/>
    </row>
    <row r="47" ht="15">
      <c r="A47" s="35"/>
    </row>
    <row r="48" ht="15">
      <c r="A48" s="178"/>
    </row>
    <row r="49" ht="15">
      <c r="A49" s="177" t="s">
        <v>118</v>
      </c>
    </row>
    <row r="50" ht="15">
      <c r="A50" s="36"/>
    </row>
    <row r="54" ht="15">
      <c r="A54" s="37"/>
    </row>
  </sheetData>
  <sheetProtection password="DF9F" sheet="1" objects="1" scenarios="1"/>
  <mergeCells count="10">
    <mergeCell ref="A39:F39"/>
    <mergeCell ref="A1:F1"/>
    <mergeCell ref="A2:F2"/>
    <mergeCell ref="A33:A34"/>
    <mergeCell ref="B33:B34"/>
    <mergeCell ref="F33:F34"/>
    <mergeCell ref="B7:B8"/>
    <mergeCell ref="F7:F8"/>
    <mergeCell ref="D7:D8"/>
    <mergeCell ref="D33:D34"/>
  </mergeCells>
  <printOptions/>
  <pageMargins left="0.8661417322834646" right="0.35433070866141736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4" r:id="rId1"/>
  <headerFooter alignWithMargins="0">
    <oddFooter>&amp;L&amp;"Times New Roman,Italic"
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104"/>
  <sheetViews>
    <sheetView workbookViewId="0" topLeftCell="A40">
      <selection activeCell="B59" sqref="B59"/>
    </sheetView>
  </sheetViews>
  <sheetFormatPr defaultColWidth="9.33203125" defaultRowHeight="12.75"/>
  <cols>
    <col min="1" max="1" width="59.83203125" style="40" customWidth="1"/>
    <col min="2" max="2" width="12.16015625" style="54" bestFit="1" customWidth="1"/>
    <col min="3" max="3" width="3.16015625" style="60" customWidth="1"/>
    <col min="4" max="4" width="15.66015625" style="40" customWidth="1"/>
    <col min="5" max="5" width="3.16015625" style="40" customWidth="1"/>
    <col min="6" max="6" width="14.83203125" style="40" customWidth="1"/>
    <col min="7" max="7" width="2.33203125" style="40" bestFit="1" customWidth="1"/>
    <col min="8" max="16384" width="10.66015625" style="40" customWidth="1"/>
  </cols>
  <sheetData>
    <row r="1" spans="1:6" ht="15">
      <c r="A1" s="38" t="str">
        <f>'IS'!A1</f>
        <v>ГРУПА НЕОХИМ</v>
      </c>
      <c r="B1" s="39"/>
      <c r="C1" s="38"/>
      <c r="D1" s="38"/>
      <c r="E1" s="38"/>
      <c r="F1" s="38"/>
    </row>
    <row r="2" spans="1:6" s="45" customFormat="1" ht="15">
      <c r="A2" s="41" t="s">
        <v>19</v>
      </c>
      <c r="B2" s="42"/>
      <c r="C2" s="41"/>
      <c r="D2" s="41"/>
      <c r="E2" s="41"/>
      <c r="F2" s="41"/>
    </row>
    <row r="3" spans="1:6" ht="15" customHeight="1">
      <c r="A3" s="41" t="s">
        <v>155</v>
      </c>
      <c r="B3" s="46"/>
      <c r="C3" s="45"/>
      <c r="D3" s="45"/>
      <c r="E3" s="45"/>
      <c r="F3" s="45"/>
    </row>
    <row r="4" spans="2:6" s="47" customFormat="1" ht="15" customHeight="1">
      <c r="B4" s="244" t="s">
        <v>5</v>
      </c>
      <c r="C4" s="8"/>
      <c r="D4" s="245" t="s">
        <v>156</v>
      </c>
      <c r="E4" s="48"/>
      <c r="F4" s="245" t="s">
        <v>127</v>
      </c>
    </row>
    <row r="5" spans="1:6" ht="23.25" customHeight="1">
      <c r="A5" s="49" t="s">
        <v>20</v>
      </c>
      <c r="B5" s="244"/>
      <c r="C5" s="9"/>
      <c r="D5" s="246"/>
      <c r="E5" s="50"/>
      <c r="F5" s="246"/>
    </row>
    <row r="6" spans="1:6" ht="7.5" customHeight="1">
      <c r="A6" s="51"/>
      <c r="B6" s="9"/>
      <c r="C6" s="9"/>
      <c r="D6" s="27"/>
      <c r="E6" s="50"/>
      <c r="F6" s="27"/>
    </row>
    <row r="7" spans="1:3" ht="15">
      <c r="A7" s="41" t="s">
        <v>21</v>
      </c>
      <c r="B7" s="52"/>
      <c r="C7" s="53"/>
    </row>
    <row r="8" spans="1:6" ht="15">
      <c r="A8" s="45" t="s">
        <v>0</v>
      </c>
      <c r="B8" s="54">
        <v>11</v>
      </c>
      <c r="C8" s="53"/>
      <c r="D8" s="55">
        <v>107347</v>
      </c>
      <c r="E8" s="55"/>
      <c r="F8" s="55">
        <f>101421-593</f>
        <v>100828</v>
      </c>
    </row>
    <row r="9" spans="1:6" ht="15">
      <c r="A9" s="57" t="s">
        <v>22</v>
      </c>
      <c r="B9" s="54">
        <v>12</v>
      </c>
      <c r="C9" s="53"/>
      <c r="D9" s="55">
        <v>419</v>
      </c>
      <c r="E9" s="55"/>
      <c r="F9" s="55">
        <v>29</v>
      </c>
    </row>
    <row r="10" spans="1:6" ht="15">
      <c r="A10" s="57" t="s">
        <v>141</v>
      </c>
      <c r="B10" s="54">
        <v>13</v>
      </c>
      <c r="C10" s="53"/>
      <c r="D10" s="55">
        <v>470</v>
      </c>
      <c r="E10" s="55"/>
      <c r="F10" s="55">
        <v>593</v>
      </c>
    </row>
    <row r="11" spans="1:6" ht="15">
      <c r="A11" s="57" t="s">
        <v>23</v>
      </c>
      <c r="C11" s="53"/>
      <c r="D11" s="55">
        <v>5</v>
      </c>
      <c r="E11" s="55"/>
      <c r="F11" s="55">
        <v>5</v>
      </c>
    </row>
    <row r="12" spans="1:6" ht="15">
      <c r="A12" s="57" t="s">
        <v>53</v>
      </c>
      <c r="C12" s="53"/>
      <c r="D12" s="55">
        <v>0</v>
      </c>
      <c r="E12" s="55"/>
      <c r="F12" s="55">
        <v>0</v>
      </c>
    </row>
    <row r="13" spans="1:7" ht="15">
      <c r="A13" s="57" t="s">
        <v>137</v>
      </c>
      <c r="B13" s="54">
        <v>14</v>
      </c>
      <c r="C13" s="53"/>
      <c r="D13" s="55">
        <v>35</v>
      </c>
      <c r="E13" s="55"/>
      <c r="F13" s="55">
        <v>149</v>
      </c>
      <c r="G13" s="40" t="s">
        <v>117</v>
      </c>
    </row>
    <row r="14" spans="2:6" ht="15">
      <c r="B14" s="52"/>
      <c r="C14" s="53"/>
      <c r="D14" s="58">
        <f>SUM(D8:D13)</f>
        <v>108276</v>
      </c>
      <c r="E14" s="59"/>
      <c r="F14" s="58">
        <f>SUM(F8:F13)</f>
        <v>101604</v>
      </c>
    </row>
    <row r="15" spans="2:6" ht="7.5" customHeight="1">
      <c r="B15" s="52"/>
      <c r="C15" s="53"/>
      <c r="D15" s="59"/>
      <c r="E15" s="59"/>
      <c r="F15" s="59"/>
    </row>
    <row r="16" spans="1:6" ht="15">
      <c r="A16" s="41" t="s">
        <v>24</v>
      </c>
      <c r="B16" s="52"/>
      <c r="C16" s="53"/>
      <c r="D16" s="59"/>
      <c r="E16" s="59"/>
      <c r="F16" s="59"/>
    </row>
    <row r="17" spans="1:6" ht="15">
      <c r="A17" s="45" t="s">
        <v>25</v>
      </c>
      <c r="B17" s="54">
        <v>15</v>
      </c>
      <c r="D17" s="56">
        <v>39172</v>
      </c>
      <c r="E17" s="56"/>
      <c r="F17" s="56">
        <v>26839</v>
      </c>
    </row>
    <row r="18" spans="1:6" ht="15">
      <c r="A18" s="45" t="s">
        <v>26</v>
      </c>
      <c r="B18" s="54">
        <v>16</v>
      </c>
      <c r="D18" s="56">
        <v>235</v>
      </c>
      <c r="E18" s="56"/>
      <c r="F18" s="56">
        <v>2699</v>
      </c>
    </row>
    <row r="19" spans="1:6" ht="15">
      <c r="A19" s="45" t="s">
        <v>27</v>
      </c>
      <c r="B19" s="54">
        <v>17</v>
      </c>
      <c r="D19" s="56">
        <v>3227</v>
      </c>
      <c r="E19" s="56"/>
      <c r="F19" s="56">
        <v>3275</v>
      </c>
    </row>
    <row r="20" spans="1:7" ht="15">
      <c r="A20" s="40" t="s">
        <v>28</v>
      </c>
      <c r="B20" s="54">
        <v>18</v>
      </c>
      <c r="D20" s="56">
        <v>4995</v>
      </c>
      <c r="E20" s="56"/>
      <c r="F20" s="56">
        <v>1847</v>
      </c>
      <c r="G20" s="40" t="s">
        <v>117</v>
      </c>
    </row>
    <row r="21" spans="1:6" ht="15">
      <c r="A21" s="45" t="s">
        <v>2</v>
      </c>
      <c r="B21" s="54">
        <v>19</v>
      </c>
      <c r="D21" s="56">
        <v>8022</v>
      </c>
      <c r="E21" s="56"/>
      <c r="F21" s="56">
        <v>2626</v>
      </c>
    </row>
    <row r="22" spans="1:6" ht="15">
      <c r="A22" s="41"/>
      <c r="B22" s="52"/>
      <c r="C22" s="53"/>
      <c r="D22" s="58">
        <f>SUM(D17:D21)</f>
        <v>55651</v>
      </c>
      <c r="E22" s="59"/>
      <c r="F22" s="58">
        <f>SUM(F17:F21)</f>
        <v>37286</v>
      </c>
    </row>
    <row r="23" spans="1:6" ht="7.5" customHeight="1">
      <c r="A23" s="45"/>
      <c r="D23" s="56"/>
      <c r="E23" s="56"/>
      <c r="F23" s="56"/>
    </row>
    <row r="24" spans="1:6" ht="15.75" thickBot="1">
      <c r="A24" s="61" t="s">
        <v>29</v>
      </c>
      <c r="B24" s="52"/>
      <c r="C24" s="53"/>
      <c r="D24" s="62">
        <f>SUM(D14+D22)</f>
        <v>163927</v>
      </c>
      <c r="E24" s="59"/>
      <c r="F24" s="62">
        <f>SUM(F14+F22)</f>
        <v>138890</v>
      </c>
    </row>
    <row r="25" spans="1:6" ht="15.75" thickTop="1">
      <c r="A25" s="45"/>
      <c r="B25" s="54" t="s">
        <v>30</v>
      </c>
      <c r="D25" s="55"/>
      <c r="E25" s="55"/>
      <c r="F25" s="55"/>
    </row>
    <row r="26" spans="1:6" ht="15">
      <c r="A26" s="41" t="s">
        <v>31</v>
      </c>
      <c r="B26" s="9"/>
      <c r="C26" s="9"/>
      <c r="D26" s="63"/>
      <c r="E26" s="64"/>
      <c r="F26" s="63"/>
    </row>
    <row r="27" spans="1:6" ht="7.5" customHeight="1">
      <c r="A27" s="41"/>
      <c r="B27" s="9"/>
      <c r="C27" s="9"/>
      <c r="D27" s="63"/>
      <c r="E27" s="64"/>
      <c r="F27" s="63"/>
    </row>
    <row r="28" spans="1:6" ht="28.5">
      <c r="A28" s="169" t="s">
        <v>115</v>
      </c>
      <c r="B28" s="9"/>
      <c r="C28" s="9"/>
      <c r="D28" s="63"/>
      <c r="E28" s="64"/>
      <c r="F28" s="63"/>
    </row>
    <row r="29" spans="1:6" ht="15">
      <c r="A29" s="45" t="s">
        <v>32</v>
      </c>
      <c r="B29" s="66"/>
      <c r="C29" s="53"/>
      <c r="D29" s="56">
        <v>2654</v>
      </c>
      <c r="E29" s="56"/>
      <c r="F29" s="56">
        <v>2654</v>
      </c>
    </row>
    <row r="30" spans="1:6" ht="15">
      <c r="A30" s="45" t="s">
        <v>33</v>
      </c>
      <c r="B30" s="66"/>
      <c r="C30" s="53"/>
      <c r="D30" s="56">
        <v>-3575</v>
      </c>
      <c r="E30" s="56"/>
      <c r="F30" s="56">
        <v>-1264</v>
      </c>
    </row>
    <row r="31" spans="1:6" ht="15">
      <c r="A31" s="45" t="s">
        <v>34</v>
      </c>
      <c r="B31" s="66"/>
      <c r="C31" s="53"/>
      <c r="D31" s="56">
        <v>352</v>
      </c>
      <c r="E31" s="56"/>
      <c r="F31" s="56">
        <v>303</v>
      </c>
    </row>
    <row r="32" spans="1:6" ht="15">
      <c r="A32" s="45" t="s">
        <v>35</v>
      </c>
      <c r="B32" s="52"/>
      <c r="C32" s="53"/>
      <c r="D32" s="56">
        <v>120869</v>
      </c>
      <c r="E32" s="56"/>
      <c r="F32" s="56">
        <v>77488</v>
      </c>
    </row>
    <row r="33" spans="1:6" ht="15">
      <c r="A33" s="41"/>
      <c r="B33" s="52"/>
      <c r="C33" s="53"/>
      <c r="D33" s="67">
        <f>SUM(D29:D32)</f>
        <v>120300</v>
      </c>
      <c r="E33" s="68"/>
      <c r="F33" s="67">
        <f>SUM(F29:F32)</f>
        <v>79181</v>
      </c>
    </row>
    <row r="34" spans="1:6" ht="6" customHeight="1">
      <c r="A34" s="41"/>
      <c r="B34" s="52"/>
      <c r="C34" s="53"/>
      <c r="D34" s="68"/>
      <c r="E34" s="68"/>
      <c r="F34" s="68"/>
    </row>
    <row r="35" spans="1:6" ht="15">
      <c r="A35" s="41" t="s">
        <v>36</v>
      </c>
      <c r="D35" s="69">
        <v>0</v>
      </c>
      <c r="E35" s="68"/>
      <c r="F35" s="69">
        <v>2</v>
      </c>
    </row>
    <row r="36" spans="1:6" ht="5.25" customHeight="1">
      <c r="A36" s="41"/>
      <c r="D36" s="68"/>
      <c r="E36" s="68"/>
      <c r="F36" s="68"/>
    </row>
    <row r="37" spans="1:6" ht="15">
      <c r="A37" s="65" t="s">
        <v>139</v>
      </c>
      <c r="B37" s="54">
        <v>20</v>
      </c>
      <c r="D37" s="69">
        <f>D35+D33</f>
        <v>120300</v>
      </c>
      <c r="E37" s="68"/>
      <c r="F37" s="69">
        <f>F35+F33</f>
        <v>79183</v>
      </c>
    </row>
    <row r="38" spans="1:6" ht="6" customHeight="1">
      <c r="A38" s="41"/>
      <c r="B38" s="52"/>
      <c r="C38" s="53"/>
      <c r="D38" s="68"/>
      <c r="E38" s="68"/>
      <c r="F38" s="68"/>
    </row>
    <row r="39" spans="1:6" ht="15">
      <c r="A39" s="65" t="s">
        <v>37</v>
      </c>
      <c r="B39" s="52"/>
      <c r="C39" s="53"/>
      <c r="D39" s="68"/>
      <c r="E39" s="68"/>
      <c r="F39" s="68"/>
    </row>
    <row r="40" spans="1:6" ht="6" customHeight="1">
      <c r="A40" s="65"/>
      <c r="B40" s="52"/>
      <c r="C40" s="53"/>
      <c r="D40" s="68"/>
      <c r="E40" s="68"/>
      <c r="F40" s="68"/>
    </row>
    <row r="41" spans="1:6" ht="15">
      <c r="A41" s="41" t="s">
        <v>38</v>
      </c>
      <c r="B41" s="66"/>
      <c r="C41" s="53"/>
      <c r="D41" s="68"/>
      <c r="E41" s="68"/>
      <c r="F41" s="68"/>
    </row>
    <row r="42" spans="1:6" ht="15">
      <c r="A42" s="45" t="s">
        <v>39</v>
      </c>
      <c r="B42" s="66">
        <v>21</v>
      </c>
      <c r="C42" s="53"/>
      <c r="D42" s="56">
        <v>8256</v>
      </c>
      <c r="E42" s="56"/>
      <c r="F42" s="56">
        <f>8960+14</f>
        <v>8974</v>
      </c>
    </row>
    <row r="43" spans="1:6" ht="15">
      <c r="A43" s="45" t="s">
        <v>3</v>
      </c>
      <c r="B43" s="66">
        <v>22</v>
      </c>
      <c r="C43" s="53"/>
      <c r="D43" s="70">
        <v>10279</v>
      </c>
      <c r="E43" s="68"/>
      <c r="F43" s="70">
        <v>7038</v>
      </c>
    </row>
    <row r="44" spans="1:6" ht="15">
      <c r="A44" s="45" t="s">
        <v>40</v>
      </c>
      <c r="B44" s="66"/>
      <c r="C44" s="53"/>
      <c r="D44" s="56">
        <v>703</v>
      </c>
      <c r="E44" s="56"/>
      <c r="F44" s="56">
        <v>765</v>
      </c>
    </row>
    <row r="45" spans="1:6" ht="15">
      <c r="A45" s="45" t="s">
        <v>129</v>
      </c>
      <c r="B45" s="66"/>
      <c r="C45" s="53"/>
      <c r="D45" s="56">
        <v>168</v>
      </c>
      <c r="E45" s="56"/>
      <c r="F45" s="56">
        <v>186</v>
      </c>
    </row>
    <row r="46" spans="1:6" ht="15">
      <c r="A46" s="57" t="s">
        <v>41</v>
      </c>
      <c r="B46" s="66"/>
      <c r="C46" s="53"/>
      <c r="D46" s="56">
        <v>1762</v>
      </c>
      <c r="E46" s="56"/>
      <c r="F46" s="56">
        <f>1533+18</f>
        <v>1551</v>
      </c>
    </row>
    <row r="47" spans="2:6" ht="15">
      <c r="B47" s="52"/>
      <c r="C47" s="53"/>
      <c r="D47" s="67">
        <f>SUM(D42:D46)</f>
        <v>21168</v>
      </c>
      <c r="E47" s="68"/>
      <c r="F47" s="67">
        <f>SUM(F42:F46)</f>
        <v>18514</v>
      </c>
    </row>
    <row r="48" spans="1:6" ht="7.5" customHeight="1">
      <c r="A48" s="41"/>
      <c r="B48" s="52"/>
      <c r="C48" s="53"/>
      <c r="D48" s="68"/>
      <c r="E48" s="68"/>
      <c r="F48" s="68"/>
    </row>
    <row r="49" spans="1:6" ht="15">
      <c r="A49" s="41" t="s">
        <v>42</v>
      </c>
      <c r="B49" s="71"/>
      <c r="C49" s="72"/>
      <c r="D49" s="55"/>
      <c r="E49" s="55"/>
      <c r="F49" s="55"/>
    </row>
    <row r="50" spans="1:6" ht="15">
      <c r="A50" s="73" t="s">
        <v>46</v>
      </c>
      <c r="B50" s="54">
        <v>23</v>
      </c>
      <c r="D50" s="56">
        <v>683</v>
      </c>
      <c r="E50" s="55"/>
      <c r="F50" s="56">
        <v>18933</v>
      </c>
    </row>
    <row r="51" spans="1:6" ht="15">
      <c r="A51" s="73" t="s">
        <v>43</v>
      </c>
      <c r="B51" s="54">
        <v>24</v>
      </c>
      <c r="C51" s="72"/>
      <c r="D51" s="56">
        <v>8815</v>
      </c>
      <c r="E51" s="55"/>
      <c r="F51" s="56">
        <v>8962</v>
      </c>
    </row>
    <row r="52" spans="1:6" ht="15">
      <c r="A52" s="73" t="s">
        <v>45</v>
      </c>
      <c r="B52" s="54">
        <v>22</v>
      </c>
      <c r="C52" s="72"/>
      <c r="D52" s="56">
        <v>3626</v>
      </c>
      <c r="E52" s="55"/>
      <c r="F52" s="56">
        <v>6951</v>
      </c>
    </row>
    <row r="53" spans="1:6" ht="15">
      <c r="A53" s="73" t="s">
        <v>44</v>
      </c>
      <c r="B53" s="54">
        <v>25</v>
      </c>
      <c r="C53" s="72"/>
      <c r="D53" s="56" t="s">
        <v>146</v>
      </c>
      <c r="E53" s="55"/>
      <c r="F53" s="56">
        <v>3080</v>
      </c>
    </row>
    <row r="54" spans="1:6" ht="15">
      <c r="A54" s="73" t="s">
        <v>47</v>
      </c>
      <c r="B54" s="54">
        <v>26</v>
      </c>
      <c r="D54" s="56">
        <v>2586</v>
      </c>
      <c r="E54" s="55"/>
      <c r="F54" s="56">
        <v>1566</v>
      </c>
    </row>
    <row r="55" spans="1:6" ht="15">
      <c r="A55" s="73" t="s">
        <v>48</v>
      </c>
      <c r="B55" s="54">
        <v>27</v>
      </c>
      <c r="D55" s="56">
        <v>4776</v>
      </c>
      <c r="E55" s="55"/>
      <c r="F55" s="56">
        <v>336</v>
      </c>
    </row>
    <row r="56" spans="1:6" ht="15">
      <c r="A56" s="73" t="s">
        <v>49</v>
      </c>
      <c r="B56" s="54">
        <v>28</v>
      </c>
      <c r="D56" s="56">
        <v>1973</v>
      </c>
      <c r="E56" s="55"/>
      <c r="F56" s="56">
        <v>1365</v>
      </c>
    </row>
    <row r="57" spans="1:6" ht="15">
      <c r="A57" s="41"/>
      <c r="B57" s="52"/>
      <c r="C57" s="53"/>
      <c r="D57" s="67">
        <f>SUM(D50:D56)</f>
        <v>22459</v>
      </c>
      <c r="E57" s="68"/>
      <c r="F57" s="67">
        <f>SUM(F50:F56)</f>
        <v>41193</v>
      </c>
    </row>
    <row r="58" spans="1:6" ht="6" customHeight="1">
      <c r="A58" s="41"/>
      <c r="B58" s="52"/>
      <c r="C58" s="53"/>
      <c r="D58" s="74"/>
      <c r="E58" s="68"/>
      <c r="F58" s="74"/>
    </row>
    <row r="59" spans="1:6" ht="15">
      <c r="A59" s="65" t="s">
        <v>50</v>
      </c>
      <c r="B59" s="52"/>
      <c r="C59" s="53"/>
      <c r="D59" s="69">
        <f>SUM(D47,D57)</f>
        <v>43627</v>
      </c>
      <c r="E59" s="68"/>
      <c r="F59" s="69">
        <f>SUM(F47,F57)</f>
        <v>59707</v>
      </c>
    </row>
    <row r="60" spans="1:6" ht="7.5" customHeight="1">
      <c r="A60" s="75"/>
      <c r="B60" s="52"/>
      <c r="C60" s="53"/>
      <c r="D60" s="68"/>
      <c r="E60" s="68"/>
      <c r="F60" s="68"/>
    </row>
    <row r="61" spans="1:6" ht="15.75" thickBot="1">
      <c r="A61" s="49" t="s">
        <v>51</v>
      </c>
      <c r="B61" s="52"/>
      <c r="C61" s="53"/>
      <c r="D61" s="76">
        <f>D37+D59</f>
        <v>163927</v>
      </c>
      <c r="E61" s="68"/>
      <c r="F61" s="76">
        <f>F37+F59</f>
        <v>138890</v>
      </c>
    </row>
    <row r="62" ht="7.5" customHeight="1" thickTop="1">
      <c r="A62" s="45"/>
    </row>
    <row r="63" spans="1:6" ht="15">
      <c r="A63" s="45"/>
      <c r="D63" s="77"/>
      <c r="F63" s="77"/>
    </row>
    <row r="64" spans="1:6" ht="15">
      <c r="A64" s="223"/>
      <c r="D64" s="77"/>
      <c r="F64" s="77"/>
    </row>
    <row r="65" spans="1:6" ht="15">
      <c r="A65" s="45"/>
      <c r="D65" s="77"/>
      <c r="F65" s="77"/>
    </row>
    <row r="66" spans="1:6" ht="25.5" customHeight="1">
      <c r="A66" s="247"/>
      <c r="B66" s="247"/>
      <c r="C66" s="247"/>
      <c r="D66" s="247"/>
      <c r="E66" s="247"/>
      <c r="F66" s="247"/>
    </row>
    <row r="67" ht="15">
      <c r="A67" s="45"/>
    </row>
    <row r="68" spans="1:6" ht="15">
      <c r="A68" s="78" t="s">
        <v>119</v>
      </c>
      <c r="B68" s="78" t="s">
        <v>88</v>
      </c>
      <c r="E68" s="54"/>
      <c r="F68" s="78"/>
    </row>
    <row r="69" spans="1:6" ht="15">
      <c r="A69" s="79" t="s">
        <v>17</v>
      </c>
      <c r="B69" s="52"/>
      <c r="C69" s="53"/>
      <c r="D69" s="80"/>
      <c r="E69" s="52"/>
      <c r="F69" s="33" t="s">
        <v>18</v>
      </c>
    </row>
    <row r="70" ht="15">
      <c r="B70" s="40"/>
    </row>
    <row r="71" spans="1:2" ht="15">
      <c r="A71" s="178"/>
      <c r="B71" s="40"/>
    </row>
    <row r="72" ht="15">
      <c r="A72" s="177" t="s">
        <v>118</v>
      </c>
    </row>
    <row r="73" spans="2:3" ht="15">
      <c r="B73" s="81"/>
      <c r="C73" s="40"/>
    </row>
    <row r="74" spans="2:3" ht="15">
      <c r="B74" s="81"/>
      <c r="C74" s="40"/>
    </row>
    <row r="75" spans="2:3" ht="15">
      <c r="B75" s="81"/>
      <c r="C75" s="40"/>
    </row>
    <row r="76" spans="2:3" ht="15">
      <c r="B76" s="81"/>
      <c r="C76" s="40"/>
    </row>
    <row r="77" spans="2:3" ht="15">
      <c r="B77" s="81"/>
      <c r="C77" s="40"/>
    </row>
    <row r="78" spans="2:3" ht="15">
      <c r="B78" s="81"/>
      <c r="C78" s="40"/>
    </row>
    <row r="79" spans="2:3" ht="15">
      <c r="B79" s="81"/>
      <c r="C79" s="40"/>
    </row>
    <row r="80" spans="2:3" ht="15">
      <c r="B80" s="81"/>
      <c r="C80" s="40"/>
    </row>
    <row r="81" spans="2:3" ht="15">
      <c r="B81" s="81"/>
      <c r="C81" s="40"/>
    </row>
    <row r="82" spans="2:3" ht="15">
      <c r="B82" s="81"/>
      <c r="C82" s="40"/>
    </row>
    <row r="83" spans="2:3" ht="15">
      <c r="B83" s="81"/>
      <c r="C83" s="40"/>
    </row>
    <row r="84" spans="2:3" ht="15">
      <c r="B84" s="81"/>
      <c r="C84" s="40"/>
    </row>
    <row r="85" spans="2:3" ht="15">
      <c r="B85" s="81"/>
      <c r="C85" s="40"/>
    </row>
    <row r="86" spans="2:3" ht="15">
      <c r="B86" s="81"/>
      <c r="C86" s="40"/>
    </row>
    <row r="87" spans="2:3" ht="15">
      <c r="B87" s="81"/>
      <c r="C87" s="40"/>
    </row>
    <row r="88" spans="2:3" ht="15">
      <c r="B88" s="81"/>
      <c r="C88" s="40"/>
    </row>
    <row r="89" spans="2:3" ht="15">
      <c r="B89" s="81"/>
      <c r="C89" s="40"/>
    </row>
    <row r="90" spans="2:3" ht="15">
      <c r="B90" s="81"/>
      <c r="C90" s="40"/>
    </row>
    <row r="91" spans="2:3" ht="15">
      <c r="B91" s="81"/>
      <c r="C91" s="40"/>
    </row>
    <row r="92" spans="2:3" ht="15">
      <c r="B92" s="81"/>
      <c r="C92" s="40"/>
    </row>
    <row r="93" spans="2:3" ht="15">
      <c r="B93" s="81"/>
      <c r="C93" s="40"/>
    </row>
    <row r="94" spans="2:3" ht="15">
      <c r="B94" s="81"/>
      <c r="C94" s="40"/>
    </row>
    <row r="95" spans="2:3" ht="15">
      <c r="B95" s="81"/>
      <c r="C95" s="40"/>
    </row>
    <row r="96" spans="2:3" ht="15">
      <c r="B96" s="81"/>
      <c r="C96" s="40"/>
    </row>
    <row r="97" spans="2:3" ht="15">
      <c r="B97" s="81"/>
      <c r="C97" s="40"/>
    </row>
    <row r="98" spans="2:3" ht="15">
      <c r="B98" s="81"/>
      <c r="C98" s="40"/>
    </row>
    <row r="99" spans="2:3" ht="15">
      <c r="B99" s="81"/>
      <c r="C99" s="40"/>
    </row>
    <row r="100" spans="2:3" ht="15">
      <c r="B100" s="81"/>
      <c r="C100" s="40"/>
    </row>
    <row r="101" spans="2:3" ht="15">
      <c r="B101" s="81"/>
      <c r="C101" s="40"/>
    </row>
    <row r="102" spans="2:3" ht="15">
      <c r="B102" s="81"/>
      <c r="C102" s="40"/>
    </row>
    <row r="103" spans="2:3" ht="15">
      <c r="B103" s="81"/>
      <c r="C103" s="40"/>
    </row>
    <row r="104" spans="2:3" ht="15">
      <c r="B104" s="81"/>
      <c r="C104" s="40"/>
    </row>
  </sheetData>
  <sheetProtection password="DF9F" sheet="1" objects="1" scenarios="1"/>
  <mergeCells count="4">
    <mergeCell ref="A66:F66"/>
    <mergeCell ref="B4:B5"/>
    <mergeCell ref="D4:D5"/>
    <mergeCell ref="F4:F5"/>
  </mergeCells>
  <printOptions horizontalCentered="1"/>
  <pageMargins left="0.35433070866141736" right="0.35433070866141736" top="0.3937007874015748" bottom="0.1968503937007874" header="0.35433070866141736" footer="0.2362204724409449"/>
  <pageSetup blackAndWhite="1" firstPageNumber="2" useFirstPageNumber="1" fitToHeight="1" fitToWidth="1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25">
      <selection activeCell="B48" sqref="B48"/>
    </sheetView>
  </sheetViews>
  <sheetFormatPr defaultColWidth="9.33203125" defaultRowHeight="12.75"/>
  <cols>
    <col min="1" max="1" width="81.33203125" style="167" customWidth="1"/>
    <col min="2" max="2" width="12.5" style="160" customWidth="1"/>
    <col min="3" max="3" width="13.83203125" style="150" customWidth="1"/>
    <col min="4" max="4" width="2.66015625" style="119" customWidth="1"/>
    <col min="5" max="5" width="13.83203125" style="150" customWidth="1"/>
    <col min="6" max="6" width="2.33203125" style="119" customWidth="1"/>
    <col min="7" max="7" width="27.83203125" style="116" hidden="1" customWidth="1"/>
    <col min="8" max="8" width="12.33203125" style="116" hidden="1" customWidth="1"/>
    <col min="9" max="9" width="15.5" style="116" hidden="1" customWidth="1"/>
    <col min="10" max="11" width="10.66015625" style="116" hidden="1" customWidth="1"/>
    <col min="12" max="16384" width="9.16015625" style="116" hidden="1" customWidth="1"/>
  </cols>
  <sheetData>
    <row r="1" spans="1:7" s="109" customFormat="1" ht="15">
      <c r="A1" s="249" t="str">
        <f>'IS'!A1</f>
        <v>ГРУПА НЕОХИМ</v>
      </c>
      <c r="B1" s="250"/>
      <c r="C1" s="250"/>
      <c r="D1" s="250"/>
      <c r="E1" s="250"/>
      <c r="F1" s="107"/>
      <c r="G1" s="108"/>
    </row>
    <row r="2" spans="1:6" s="111" customFormat="1" ht="15">
      <c r="A2" s="251" t="s">
        <v>89</v>
      </c>
      <c r="B2" s="252"/>
      <c r="C2" s="252"/>
      <c r="D2" s="252"/>
      <c r="E2" s="252"/>
      <c r="F2" s="107"/>
    </row>
    <row r="3" spans="1:6" s="111" customFormat="1" ht="15">
      <c r="A3" s="2" t="s">
        <v>150</v>
      </c>
      <c r="B3" s="110"/>
      <c r="C3" s="179"/>
      <c r="D3" s="179"/>
      <c r="E3" s="179"/>
      <c r="F3" s="107"/>
    </row>
    <row r="4" spans="1:6" s="111" customFormat="1" ht="15">
      <c r="A4" s="85"/>
      <c r="B4" s="110"/>
      <c r="C4" s="179"/>
      <c r="D4" s="179"/>
      <c r="E4" s="179"/>
      <c r="F4" s="107"/>
    </row>
    <row r="5" spans="1:7" ht="20.25" customHeight="1">
      <c r="A5" s="112"/>
      <c r="B5" s="113" t="s">
        <v>5</v>
      </c>
      <c r="C5" s="245" t="s">
        <v>151</v>
      </c>
      <c r="D5" s="8"/>
      <c r="E5" s="245" t="s">
        <v>152</v>
      </c>
      <c r="F5" s="114"/>
      <c r="G5" s="115"/>
    </row>
    <row r="6" spans="1:7" ht="20.25">
      <c r="A6" s="112"/>
      <c r="B6" s="117"/>
      <c r="C6" s="246"/>
      <c r="D6" s="9"/>
      <c r="E6" s="246"/>
      <c r="F6" s="114"/>
      <c r="G6" s="115"/>
    </row>
    <row r="7" spans="1:7" ht="10.5" customHeight="1">
      <c r="A7" s="112"/>
      <c r="B7" s="117"/>
      <c r="C7" s="181"/>
      <c r="D7" s="180"/>
      <c r="E7" s="181"/>
      <c r="F7" s="114"/>
      <c r="G7" s="115"/>
    </row>
    <row r="8" spans="1:9" ht="15">
      <c r="A8" s="118" t="s">
        <v>62</v>
      </c>
      <c r="B8" s="119"/>
      <c r="C8" s="120"/>
      <c r="D8" s="182"/>
      <c r="E8" s="120"/>
      <c r="F8" s="121"/>
      <c r="G8" s="121"/>
      <c r="H8" s="122" t="e">
        <f>+E8+G8+#REF!</f>
        <v>#REF!</v>
      </c>
      <c r="I8" s="122">
        <f>+E8+G8</f>
        <v>0</v>
      </c>
    </row>
    <row r="9" spans="1:8" ht="15">
      <c r="A9" s="123" t="s">
        <v>63</v>
      </c>
      <c r="B9" s="119"/>
      <c r="C9" s="120">
        <v>302591</v>
      </c>
      <c r="D9" s="182"/>
      <c r="E9" s="120">
        <v>217785</v>
      </c>
      <c r="F9" s="121"/>
      <c r="G9" s="121"/>
      <c r="H9" s="122">
        <f>+E9+G9</f>
        <v>217785</v>
      </c>
    </row>
    <row r="10" spans="1:11" ht="15">
      <c r="A10" s="123" t="s">
        <v>64</v>
      </c>
      <c r="B10" s="119"/>
      <c r="C10" s="120">
        <v>-262137</v>
      </c>
      <c r="D10" s="182"/>
      <c r="E10" s="120">
        <v>-191712</v>
      </c>
      <c r="F10" s="121"/>
      <c r="G10" s="121"/>
      <c r="H10" s="122">
        <f>+E10+G10</f>
        <v>-191712</v>
      </c>
      <c r="K10" s="122" t="e">
        <f>+E10+#REF!</f>
        <v>#REF!</v>
      </c>
    </row>
    <row r="11" spans="1:11" ht="15">
      <c r="A11" s="123" t="s">
        <v>65</v>
      </c>
      <c r="B11" s="119"/>
      <c r="C11" s="120">
        <v>-28270</v>
      </c>
      <c r="D11" s="182"/>
      <c r="E11" s="120">
        <v>-21693</v>
      </c>
      <c r="F11" s="121"/>
      <c r="G11" s="121"/>
      <c r="H11" s="122"/>
      <c r="K11" s="122"/>
    </row>
    <row r="12" spans="1:8" s="125" customFormat="1" ht="15">
      <c r="A12" s="123" t="s">
        <v>66</v>
      </c>
      <c r="B12" s="124"/>
      <c r="C12" s="120">
        <v>14393</v>
      </c>
      <c r="D12" s="182"/>
      <c r="E12" s="120">
        <v>9924</v>
      </c>
      <c r="F12" s="121"/>
      <c r="G12" s="121"/>
      <c r="H12" s="122"/>
    </row>
    <row r="13" spans="1:8" s="125" customFormat="1" ht="15">
      <c r="A13" s="123" t="s">
        <v>67</v>
      </c>
      <c r="B13" s="124"/>
      <c r="C13" s="120">
        <v>-2335</v>
      </c>
      <c r="D13" s="182"/>
      <c r="E13" s="120">
        <v>-2751</v>
      </c>
      <c r="F13" s="121"/>
      <c r="G13" s="121"/>
      <c r="H13" s="122"/>
    </row>
    <row r="14" spans="1:8" s="125" customFormat="1" ht="15">
      <c r="A14" s="123" t="s">
        <v>68</v>
      </c>
      <c r="B14" s="124"/>
      <c r="C14" s="120">
        <v>-493</v>
      </c>
      <c r="D14" s="182"/>
      <c r="E14" s="120">
        <v>-382</v>
      </c>
      <c r="F14" s="121"/>
      <c r="G14" s="121"/>
      <c r="H14" s="122"/>
    </row>
    <row r="15" spans="1:8" s="125" customFormat="1" ht="15">
      <c r="A15" s="123" t="s">
        <v>69</v>
      </c>
      <c r="B15" s="124"/>
      <c r="C15" s="120">
        <v>-477</v>
      </c>
      <c r="D15" s="182"/>
      <c r="E15" s="120">
        <v>-493</v>
      </c>
      <c r="F15" s="121"/>
      <c r="G15" s="121"/>
      <c r="H15" s="122"/>
    </row>
    <row r="16" spans="1:8" s="125" customFormat="1" ht="15">
      <c r="A16" s="123" t="s">
        <v>70</v>
      </c>
      <c r="B16" s="124"/>
      <c r="C16" s="120">
        <v>317</v>
      </c>
      <c r="D16" s="182"/>
      <c r="E16" s="120">
        <v>89</v>
      </c>
      <c r="F16" s="121"/>
      <c r="G16" s="121"/>
      <c r="H16" s="122"/>
    </row>
    <row r="17" spans="1:8" s="125" customFormat="1" ht="15">
      <c r="A17" s="123" t="s">
        <v>71</v>
      </c>
      <c r="B17" s="124"/>
      <c r="C17" s="120">
        <v>496</v>
      </c>
      <c r="D17" s="182"/>
      <c r="E17" s="120">
        <v>16</v>
      </c>
      <c r="F17" s="121"/>
      <c r="G17" s="121"/>
      <c r="H17" s="122"/>
    </row>
    <row r="18" spans="1:8" s="125" customFormat="1" ht="15">
      <c r="A18" s="123" t="s">
        <v>135</v>
      </c>
      <c r="B18" s="124"/>
      <c r="C18" s="120">
        <v>-97</v>
      </c>
      <c r="D18" s="182"/>
      <c r="E18" s="120">
        <v>-390</v>
      </c>
      <c r="F18" s="121"/>
      <c r="G18" s="121"/>
      <c r="H18" s="122"/>
    </row>
    <row r="19" spans="1:8" s="125" customFormat="1" ht="15">
      <c r="A19" s="118" t="s">
        <v>72</v>
      </c>
      <c r="B19" s="124"/>
      <c r="C19" s="183">
        <f>SUM(C9:C18)</f>
        <v>23988</v>
      </c>
      <c r="D19" s="184"/>
      <c r="E19" s="183">
        <f>SUM(E9:E18)</f>
        <v>10393</v>
      </c>
      <c r="F19" s="121"/>
      <c r="G19" s="121"/>
      <c r="H19" s="122">
        <f>+E19+G19</f>
        <v>10393</v>
      </c>
    </row>
    <row r="20" spans="1:8" ht="15">
      <c r="A20" s="123"/>
      <c r="B20" s="119"/>
      <c r="C20" s="120"/>
      <c r="D20" s="182"/>
      <c r="E20" s="120"/>
      <c r="F20" s="121"/>
      <c r="G20" s="121"/>
      <c r="H20" s="122"/>
    </row>
    <row r="21" spans="1:8" ht="15">
      <c r="A21" s="118" t="s">
        <v>73</v>
      </c>
      <c r="B21" s="119"/>
      <c r="C21" s="120"/>
      <c r="D21" s="182"/>
      <c r="E21" s="120"/>
      <c r="F21" s="121"/>
      <c r="G21" s="121"/>
      <c r="H21" s="122"/>
    </row>
    <row r="22" spans="1:8" ht="15">
      <c r="A22" s="123" t="s">
        <v>74</v>
      </c>
      <c r="B22" s="119"/>
      <c r="C22" s="120">
        <v>-12187</v>
      </c>
      <c r="D22" s="182"/>
      <c r="E22" s="120">
        <v>-17282</v>
      </c>
      <c r="F22" s="121"/>
      <c r="G22" s="121"/>
      <c r="H22" s="122"/>
    </row>
    <row r="23" spans="1:8" ht="15">
      <c r="A23" s="123" t="s">
        <v>75</v>
      </c>
      <c r="B23" s="119"/>
      <c r="C23" s="120">
        <v>95</v>
      </c>
      <c r="D23" s="182"/>
      <c r="E23" s="120">
        <v>513</v>
      </c>
      <c r="F23" s="121"/>
      <c r="G23" s="121"/>
      <c r="H23" s="122"/>
    </row>
    <row r="24" spans="1:8" ht="15">
      <c r="A24" s="123" t="s">
        <v>157</v>
      </c>
      <c r="B24" s="119"/>
      <c r="C24" s="120">
        <v>0</v>
      </c>
      <c r="D24" s="182"/>
      <c r="E24" s="120">
        <v>-194</v>
      </c>
      <c r="F24" s="121"/>
      <c r="G24" s="121"/>
      <c r="H24" s="122"/>
    </row>
    <row r="25" spans="1:8" ht="15">
      <c r="A25" s="123" t="s">
        <v>131</v>
      </c>
      <c r="B25" s="119"/>
      <c r="C25" s="120">
        <v>0</v>
      </c>
      <c r="D25" s="182"/>
      <c r="E25" s="120">
        <v>532</v>
      </c>
      <c r="F25" s="121"/>
      <c r="G25" s="121"/>
      <c r="H25" s="122"/>
    </row>
    <row r="26" spans="1:8" ht="15">
      <c r="A26" s="123" t="s">
        <v>132</v>
      </c>
      <c r="B26" s="119"/>
      <c r="C26" s="120">
        <v>0</v>
      </c>
      <c r="D26" s="182"/>
      <c r="E26" s="120">
        <v>-1</v>
      </c>
      <c r="F26" s="121"/>
      <c r="G26" s="121"/>
      <c r="H26" s="122"/>
    </row>
    <row r="27" spans="1:8" s="125" customFormat="1" ht="15">
      <c r="A27" s="118" t="s">
        <v>76</v>
      </c>
      <c r="B27" s="124"/>
      <c r="C27" s="183">
        <f>SUM(C22:C26)</f>
        <v>-12092</v>
      </c>
      <c r="D27" s="184"/>
      <c r="E27" s="183">
        <f>SUM(E22:E26)</f>
        <v>-16432</v>
      </c>
      <c r="F27" s="121"/>
      <c r="G27" s="121"/>
      <c r="H27" s="122"/>
    </row>
    <row r="28" spans="1:8" ht="15">
      <c r="A28" s="123"/>
      <c r="B28" s="119"/>
      <c r="C28" s="120"/>
      <c r="D28" s="182"/>
      <c r="E28" s="120"/>
      <c r="F28" s="121"/>
      <c r="G28" s="121"/>
      <c r="H28" s="122"/>
    </row>
    <row r="29" spans="1:9" ht="15">
      <c r="A29" s="128" t="s">
        <v>77</v>
      </c>
      <c r="B29" s="119"/>
      <c r="C29" s="185"/>
      <c r="D29" s="186"/>
      <c r="E29" s="185"/>
      <c r="F29" s="129"/>
      <c r="G29" s="121"/>
      <c r="H29" s="122"/>
      <c r="I29" s="122"/>
    </row>
    <row r="30" spans="1:9" ht="15">
      <c r="A30" s="123" t="s">
        <v>78</v>
      </c>
      <c r="B30" s="119"/>
      <c r="C30" s="120">
        <v>92410</v>
      </c>
      <c r="D30" s="182"/>
      <c r="E30" s="120">
        <v>25407</v>
      </c>
      <c r="F30" s="129"/>
      <c r="G30" s="121"/>
      <c r="H30" s="122"/>
      <c r="I30" s="122"/>
    </row>
    <row r="31" spans="1:9" ht="15">
      <c r="A31" s="123" t="s">
        <v>79</v>
      </c>
      <c r="B31" s="119"/>
      <c r="C31" s="120">
        <v>-93810</v>
      </c>
      <c r="D31" s="182"/>
      <c r="E31" s="120">
        <v>-24081</v>
      </c>
      <c r="F31" s="129"/>
      <c r="G31" s="121"/>
      <c r="H31" s="122"/>
      <c r="I31" s="122"/>
    </row>
    <row r="32" spans="1:9" ht="15">
      <c r="A32" s="123" t="s">
        <v>80</v>
      </c>
      <c r="B32" s="119"/>
      <c r="C32" s="120">
        <v>51983</v>
      </c>
      <c r="D32" s="182"/>
      <c r="E32" s="120">
        <v>93940</v>
      </c>
      <c r="F32" s="129"/>
      <c r="G32" s="121"/>
      <c r="H32" s="122"/>
      <c r="I32" s="122"/>
    </row>
    <row r="33" spans="1:9" ht="15">
      <c r="A33" s="123" t="s">
        <v>81</v>
      </c>
      <c r="B33" s="119"/>
      <c r="C33" s="120">
        <v>-52289</v>
      </c>
      <c r="D33" s="182"/>
      <c r="E33" s="120">
        <v>-93940</v>
      </c>
      <c r="F33" s="129"/>
      <c r="G33" s="121"/>
      <c r="H33" s="122"/>
      <c r="I33" s="122"/>
    </row>
    <row r="34" spans="1:9" ht="15">
      <c r="A34" s="123" t="s">
        <v>82</v>
      </c>
      <c r="B34" s="119"/>
      <c r="C34" s="120">
        <v>6845</v>
      </c>
      <c r="D34" s="182"/>
      <c r="E34" s="120">
        <v>7823</v>
      </c>
      <c r="F34" s="121"/>
      <c r="G34" s="121"/>
      <c r="H34" s="122"/>
      <c r="I34" s="122"/>
    </row>
    <row r="35" spans="1:9" ht="15">
      <c r="A35" s="123" t="s">
        <v>83</v>
      </c>
      <c r="B35" s="119"/>
      <c r="C35" s="120">
        <v>-6986</v>
      </c>
      <c r="D35" s="182"/>
      <c r="E35" s="120">
        <v>-6229</v>
      </c>
      <c r="F35" s="121"/>
      <c r="G35" s="121"/>
      <c r="H35" s="122"/>
      <c r="I35" s="122"/>
    </row>
    <row r="36" spans="1:9" ht="15">
      <c r="A36" s="123" t="s">
        <v>84</v>
      </c>
      <c r="B36" s="119"/>
      <c r="C36" s="120">
        <v>-1136</v>
      </c>
      <c r="D36" s="182"/>
      <c r="E36" s="120">
        <v>-1199</v>
      </c>
      <c r="F36" s="121"/>
      <c r="G36" s="121"/>
      <c r="H36" s="122"/>
      <c r="I36" s="122"/>
    </row>
    <row r="37" spans="1:9" ht="15">
      <c r="A37" s="130" t="s">
        <v>33</v>
      </c>
      <c r="B37" s="119"/>
      <c r="C37" s="187">
        <v>-2311</v>
      </c>
      <c r="D37" s="186"/>
      <c r="E37" s="187">
        <v>0</v>
      </c>
      <c r="F37" s="121"/>
      <c r="G37" s="121"/>
      <c r="H37" s="122"/>
      <c r="I37" s="122"/>
    </row>
    <row r="38" spans="1:9" ht="15">
      <c r="A38" s="123" t="s">
        <v>85</v>
      </c>
      <c r="B38" s="119"/>
      <c r="C38" s="120">
        <v>-1305</v>
      </c>
      <c r="D38" s="182"/>
      <c r="E38" s="120">
        <v>-510</v>
      </c>
      <c r="F38" s="121"/>
      <c r="G38" s="121"/>
      <c r="H38" s="122"/>
      <c r="I38" s="122"/>
    </row>
    <row r="39" spans="1:9" ht="15">
      <c r="A39" s="123" t="s">
        <v>161</v>
      </c>
      <c r="B39" s="119"/>
      <c r="C39" s="120">
        <v>579</v>
      </c>
      <c r="D39" s="182"/>
      <c r="E39" s="120">
        <v>0</v>
      </c>
      <c r="F39" s="121"/>
      <c r="G39" s="121"/>
      <c r="H39" s="122"/>
      <c r="I39" s="122"/>
    </row>
    <row r="40" spans="1:9" ht="15">
      <c r="A40" s="123" t="s">
        <v>86</v>
      </c>
      <c r="B40" s="119"/>
      <c r="C40" s="120">
        <v>-480</v>
      </c>
      <c r="E40" s="120">
        <v>-340</v>
      </c>
      <c r="F40" s="121"/>
      <c r="G40" s="121"/>
      <c r="H40" s="122"/>
      <c r="I40" s="122"/>
    </row>
    <row r="41" spans="1:6" ht="15">
      <c r="A41" s="118" t="s">
        <v>133</v>
      </c>
      <c r="B41" s="119"/>
      <c r="C41" s="183">
        <f>SUM(C30:C40)</f>
        <v>-6500</v>
      </c>
      <c r="D41" s="188"/>
      <c r="E41" s="183">
        <f>SUM(E30:E40)</f>
        <v>871</v>
      </c>
      <c r="F41" s="131"/>
    </row>
    <row r="42" spans="1:5" ht="15">
      <c r="A42" s="132"/>
      <c r="B42" s="119"/>
      <c r="C42" s="120"/>
      <c r="E42" s="120"/>
    </row>
    <row r="43" spans="1:6" s="125" customFormat="1" ht="28.5">
      <c r="A43" s="133" t="s">
        <v>134</v>
      </c>
      <c r="B43" s="124"/>
      <c r="C43" s="189">
        <f>SUM(C19,C27,C41)</f>
        <v>5396</v>
      </c>
      <c r="D43" s="188"/>
      <c r="E43" s="189">
        <f>SUM(E19,E27,E41)</f>
        <v>-5168</v>
      </c>
      <c r="F43" s="134"/>
    </row>
    <row r="44" spans="1:5" ht="15">
      <c r="A44" s="132"/>
      <c r="B44" s="119"/>
      <c r="C44" s="120"/>
      <c r="E44" s="120"/>
    </row>
    <row r="45" spans="1:6" s="136" customFormat="1" ht="15">
      <c r="A45" s="132" t="s">
        <v>87</v>
      </c>
      <c r="B45" s="135"/>
      <c r="C45" s="187">
        <v>2404</v>
      </c>
      <c r="D45" s="190"/>
      <c r="E45" s="187">
        <v>7572</v>
      </c>
      <c r="F45" s="135"/>
    </row>
    <row r="46" spans="1:6" s="136" customFormat="1" ht="15">
      <c r="A46" s="132"/>
      <c r="B46" s="135"/>
      <c r="C46" s="187"/>
      <c r="D46" s="135"/>
      <c r="E46" s="187"/>
      <c r="F46" s="135"/>
    </row>
    <row r="47" spans="1:6" s="139" customFormat="1" ht="15" thickBot="1">
      <c r="A47" s="133" t="s">
        <v>158</v>
      </c>
      <c r="B47" s="137">
        <v>19</v>
      </c>
      <c r="C47" s="191">
        <f>SUM(C43,C45)</f>
        <v>7800</v>
      </c>
      <c r="D47" s="184"/>
      <c r="E47" s="191">
        <f>SUM(E43,E45)</f>
        <v>2404</v>
      </c>
      <c r="F47" s="138"/>
    </row>
    <row r="48" spans="1:6" s="139" customFormat="1" ht="15" thickTop="1">
      <c r="A48" s="140"/>
      <c r="B48" s="137"/>
      <c r="C48" s="141"/>
      <c r="D48" s="184"/>
      <c r="E48" s="141"/>
      <c r="F48" s="138"/>
    </row>
    <row r="49" spans="1:5" ht="15">
      <c r="A49" s="132"/>
      <c r="B49" s="137"/>
      <c r="C49" s="120"/>
      <c r="E49" s="120"/>
    </row>
    <row r="50" spans="1:5" ht="15">
      <c r="A50" s="225"/>
      <c r="B50" s="119"/>
      <c r="C50" s="120"/>
      <c r="E50" s="120"/>
    </row>
    <row r="51" spans="1:5" ht="15">
      <c r="A51" s="142"/>
      <c r="B51" s="143"/>
      <c r="C51" s="192"/>
      <c r="D51" s="193"/>
      <c r="E51" s="193"/>
    </row>
    <row r="52" spans="1:5" ht="15">
      <c r="A52" s="144"/>
      <c r="B52" s="145"/>
      <c r="C52" s="145"/>
      <c r="D52" s="146"/>
      <c r="E52" s="147"/>
    </row>
    <row r="53" spans="1:5" ht="15">
      <c r="A53" s="148"/>
      <c r="B53" s="145"/>
      <c r="C53" s="145"/>
      <c r="D53" s="146"/>
      <c r="E53" s="147"/>
    </row>
    <row r="54" spans="1:5" ht="15">
      <c r="A54" s="148"/>
      <c r="B54" s="145"/>
      <c r="C54" s="145"/>
      <c r="D54" s="146"/>
      <c r="E54" s="147"/>
    </row>
    <row r="55" spans="1:5" ht="15">
      <c r="A55" s="149" t="s">
        <v>119</v>
      </c>
      <c r="B55" s="149" t="s">
        <v>88</v>
      </c>
      <c r="E55" s="151"/>
    </row>
    <row r="56" spans="1:6" ht="15">
      <c r="A56" s="152" t="s">
        <v>17</v>
      </c>
      <c r="B56" s="153"/>
      <c r="F56" s="154" t="s">
        <v>18</v>
      </c>
    </row>
    <row r="57" spans="1:6" ht="15">
      <c r="A57" s="155"/>
      <c r="B57" s="156"/>
      <c r="C57" s="157"/>
      <c r="D57" s="194"/>
      <c r="E57" s="194"/>
      <c r="F57" s="158"/>
    </row>
    <row r="58" spans="1:6" ht="15">
      <c r="A58" s="158"/>
      <c r="B58" s="156"/>
      <c r="C58" s="157"/>
      <c r="D58" s="194"/>
      <c r="E58" s="194"/>
      <c r="F58" s="158"/>
    </row>
    <row r="59" spans="1:6" ht="15">
      <c r="A59" s="158"/>
      <c r="B59" s="156"/>
      <c r="C59" s="157"/>
      <c r="D59" s="194"/>
      <c r="E59" s="194"/>
      <c r="F59" s="158">
        <v>3</v>
      </c>
    </row>
    <row r="60" spans="1:6" ht="15">
      <c r="A60" s="248"/>
      <c r="B60" s="248"/>
      <c r="C60" s="248"/>
      <c r="D60" s="248"/>
      <c r="E60" s="248"/>
      <c r="F60" s="248"/>
    </row>
    <row r="61" ht="15">
      <c r="A61" s="159"/>
    </row>
    <row r="62" ht="15">
      <c r="A62" s="161"/>
    </row>
    <row r="63" ht="15">
      <c r="A63" s="162"/>
    </row>
    <row r="64" ht="15">
      <c r="A64" s="163"/>
    </row>
    <row r="65" ht="15">
      <c r="A65" s="164"/>
    </row>
    <row r="66" ht="15">
      <c r="A66" s="165"/>
    </row>
    <row r="67" ht="15">
      <c r="A67" s="164"/>
    </row>
    <row r="68" ht="15">
      <c r="A68" s="166"/>
    </row>
    <row r="69" ht="15">
      <c r="A69" s="166"/>
    </row>
  </sheetData>
  <sheetProtection password="DF9F" sheet="1" objects="1" scenarios="1"/>
  <mergeCells count="5">
    <mergeCell ref="A60:F60"/>
    <mergeCell ref="A1:E1"/>
    <mergeCell ref="A2:E2"/>
    <mergeCell ref="C5:C6"/>
    <mergeCell ref="E5:E6"/>
  </mergeCells>
  <printOptions/>
  <pageMargins left="0.84" right="0.75" top="0.39" bottom="0.46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R65"/>
  <sheetViews>
    <sheetView tabSelected="1" zoomScale="85" zoomScaleNormal="85" zoomScaleSheetLayoutView="100" workbookViewId="0" topLeftCell="A10">
      <selection activeCell="B35" sqref="B35"/>
    </sheetView>
  </sheetViews>
  <sheetFormatPr defaultColWidth="9.33203125" defaultRowHeight="12.75"/>
  <cols>
    <col min="1" max="1" width="38.83203125" style="84" customWidth="1"/>
    <col min="2" max="2" width="14" style="84" customWidth="1"/>
    <col min="3" max="3" width="12.66015625" style="84" customWidth="1"/>
    <col min="4" max="4" width="1.0078125" style="84" customWidth="1"/>
    <col min="5" max="5" width="13.16015625" style="84" customWidth="1"/>
    <col min="6" max="6" width="1.0078125" style="84" customWidth="1"/>
    <col min="7" max="7" width="11.16015625" style="84" customWidth="1"/>
    <col min="8" max="8" width="1.0078125" style="84" customWidth="1"/>
    <col min="9" max="9" width="16.33203125" style="84" customWidth="1"/>
    <col min="10" max="10" width="1.0078125" style="84" customWidth="1"/>
    <col min="11" max="11" width="14.5" style="84" customWidth="1"/>
    <col min="12" max="12" width="1.0078125" style="84" customWidth="1"/>
    <col min="13" max="13" width="11.16015625" style="102" customWidth="1"/>
    <col min="14" max="14" width="1.0078125" style="84" customWidth="1"/>
    <col min="15" max="15" width="16.16015625" style="84" customWidth="1"/>
    <col min="16" max="16" width="1.0078125" style="84" customWidth="1"/>
    <col min="17" max="17" width="17.16015625" style="84" customWidth="1"/>
    <col min="18" max="18" width="1.3359375" style="84" customWidth="1"/>
    <col min="19" max="16384" width="10.66015625" style="84" customWidth="1"/>
  </cols>
  <sheetData>
    <row r="1" spans="1:15" ht="18" customHeight="1">
      <c r="A1" s="82" t="str">
        <f>'[1]Cover '!A1</f>
        <v>ГРУПА НЕОХИМ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221"/>
      <c r="O1" s="221"/>
    </row>
    <row r="2" spans="1:13" ht="18" customHeight="1">
      <c r="A2" s="251" t="s">
        <v>54</v>
      </c>
      <c r="B2" s="251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8" customHeight="1">
      <c r="A3" s="85" t="s">
        <v>159</v>
      </c>
      <c r="B3" s="85"/>
      <c r="C3" s="43"/>
      <c r="D3" s="43"/>
      <c r="E3" s="43"/>
      <c r="F3" s="43"/>
      <c r="G3" s="43"/>
      <c r="H3" s="43"/>
      <c r="I3" s="43"/>
      <c r="J3" s="43"/>
      <c r="K3" s="43"/>
      <c r="L3" s="43"/>
      <c r="M3" s="86"/>
    </row>
    <row r="4" spans="1:13" ht="18" customHeight="1">
      <c r="A4" s="85"/>
      <c r="B4" s="85"/>
      <c r="C4" s="43"/>
      <c r="D4" s="43"/>
      <c r="E4" s="43"/>
      <c r="F4" s="43"/>
      <c r="G4" s="43"/>
      <c r="H4" s="43"/>
      <c r="I4" s="43"/>
      <c r="J4" s="43"/>
      <c r="K4" s="43"/>
      <c r="L4" s="43"/>
      <c r="M4" s="86"/>
    </row>
    <row r="5" spans="1:17" ht="25.5">
      <c r="A5" s="230"/>
      <c r="B5" s="230"/>
      <c r="C5" s="241" t="s">
        <v>121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89"/>
      <c r="O5" s="222" t="s">
        <v>36</v>
      </c>
      <c r="P5" s="231"/>
      <c r="Q5" s="222" t="s">
        <v>56</v>
      </c>
    </row>
    <row r="6" spans="1:17" s="89" customFormat="1" ht="2.25" customHeight="1">
      <c r="A6" s="255"/>
      <c r="B6" s="228"/>
      <c r="C6" s="253" t="s">
        <v>32</v>
      </c>
      <c r="D6" s="87"/>
      <c r="E6" s="253" t="s">
        <v>33</v>
      </c>
      <c r="F6" s="87"/>
      <c r="G6" s="253" t="s">
        <v>34</v>
      </c>
      <c r="H6" s="87"/>
      <c r="I6" s="253" t="s">
        <v>55</v>
      </c>
      <c r="J6" s="87"/>
      <c r="K6" s="253" t="s">
        <v>35</v>
      </c>
      <c r="L6" s="87"/>
      <c r="M6" s="253" t="s">
        <v>123</v>
      </c>
      <c r="N6" s="88"/>
      <c r="O6" s="253"/>
      <c r="P6" s="229"/>
      <c r="Q6" s="88"/>
    </row>
    <row r="7" spans="1:17" s="91" customFormat="1" ht="72.75" customHeight="1">
      <c r="A7" s="255"/>
      <c r="B7" s="8" t="s">
        <v>5</v>
      </c>
      <c r="C7" s="253"/>
      <c r="D7" s="11"/>
      <c r="E7" s="253"/>
      <c r="F7" s="11"/>
      <c r="G7" s="253"/>
      <c r="H7" s="11"/>
      <c r="I7" s="253"/>
      <c r="J7" s="11"/>
      <c r="K7" s="253"/>
      <c r="L7" s="11"/>
      <c r="M7" s="253"/>
      <c r="N7" s="90"/>
      <c r="O7" s="253"/>
      <c r="P7" s="229"/>
      <c r="Q7" s="90"/>
    </row>
    <row r="8" spans="1:17" s="93" customFormat="1" ht="15">
      <c r="A8" s="92"/>
      <c r="B8" s="92"/>
      <c r="C8" s="94" t="s">
        <v>1</v>
      </c>
      <c r="D8" s="94"/>
      <c r="E8" s="94" t="s">
        <v>1</v>
      </c>
      <c r="F8" s="94"/>
      <c r="G8" s="94" t="s">
        <v>1</v>
      </c>
      <c r="H8" s="94"/>
      <c r="I8" s="94" t="s">
        <v>1</v>
      </c>
      <c r="J8" s="94"/>
      <c r="K8" s="94" t="s">
        <v>1</v>
      </c>
      <c r="L8" s="94"/>
      <c r="M8" s="94" t="s">
        <v>1</v>
      </c>
      <c r="O8" s="94" t="s">
        <v>1</v>
      </c>
      <c r="P8" s="94"/>
      <c r="Q8" s="94" t="s">
        <v>1</v>
      </c>
    </row>
    <row r="9" spans="1:13" s="91" customFormat="1" ht="15">
      <c r="A9" s="18"/>
      <c r="B9" s="18"/>
      <c r="C9" s="25"/>
      <c r="D9" s="25"/>
      <c r="E9" s="25"/>
      <c r="F9" s="25"/>
      <c r="G9" s="25"/>
      <c r="H9" s="25"/>
      <c r="I9" s="25"/>
      <c r="J9" s="25"/>
      <c r="K9" s="94"/>
      <c r="L9" s="25"/>
      <c r="M9" s="25"/>
    </row>
    <row r="10" spans="1:17" s="44" customFormat="1" ht="15">
      <c r="A10" s="207" t="s">
        <v>61</v>
      </c>
      <c r="B10" s="207"/>
      <c r="C10" s="208">
        <v>2654</v>
      </c>
      <c r="D10" s="209"/>
      <c r="E10" s="208">
        <v>-1264</v>
      </c>
      <c r="F10" s="209"/>
      <c r="G10" s="208">
        <v>302</v>
      </c>
      <c r="H10" s="209"/>
      <c r="I10" s="208">
        <v>-122</v>
      </c>
      <c r="J10" s="209"/>
      <c r="K10" s="208">
        <v>74249</v>
      </c>
      <c r="L10" s="209"/>
      <c r="M10" s="208">
        <v>75819</v>
      </c>
      <c r="N10" s="209"/>
      <c r="O10" s="208">
        <v>0</v>
      </c>
      <c r="P10" s="210"/>
      <c r="Q10" s="208">
        <f>M10+O10</f>
        <v>75819</v>
      </c>
    </row>
    <row r="11" spans="3:17" s="44" customFormat="1" ht="7.5" customHeight="1"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10"/>
      <c r="N11" s="209"/>
      <c r="O11" s="209"/>
      <c r="P11" s="209"/>
      <c r="Q11" s="209"/>
    </row>
    <row r="12" spans="1:17" s="44" customFormat="1" ht="15">
      <c r="A12" s="44" t="s">
        <v>33</v>
      </c>
      <c r="C12" s="209">
        <v>0</v>
      </c>
      <c r="D12" s="209"/>
      <c r="E12" s="209">
        <v>0</v>
      </c>
      <c r="F12" s="209"/>
      <c r="G12" s="209">
        <v>0</v>
      </c>
      <c r="H12" s="209"/>
      <c r="I12" s="209">
        <v>0</v>
      </c>
      <c r="J12" s="209"/>
      <c r="K12" s="209">
        <v>0</v>
      </c>
      <c r="L12" s="209"/>
      <c r="M12" s="210">
        <f>SUM(C12:K12)</f>
        <v>0</v>
      </c>
      <c r="N12" s="209"/>
      <c r="O12" s="209">
        <v>0</v>
      </c>
      <c r="P12" s="209"/>
      <c r="Q12" s="210">
        <f>M12+O12</f>
        <v>0</v>
      </c>
    </row>
    <row r="13" spans="3:17" s="44" customFormat="1" ht="6.75" customHeight="1"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10"/>
      <c r="N13" s="209"/>
      <c r="O13" s="209"/>
      <c r="P13" s="209"/>
      <c r="Q13" s="209"/>
    </row>
    <row r="14" spans="1:17" s="44" customFormat="1" ht="15">
      <c r="A14" s="207" t="s">
        <v>57</v>
      </c>
      <c r="B14" s="211"/>
      <c r="C14" s="208">
        <f>SUM(C16:C16)</f>
        <v>0</v>
      </c>
      <c r="D14" s="210"/>
      <c r="E14" s="208">
        <f>SUM(E15:E16)</f>
        <v>0</v>
      </c>
      <c r="F14" s="210"/>
      <c r="G14" s="208">
        <f>SUM(G15:G16)</f>
        <v>1</v>
      </c>
      <c r="H14" s="210"/>
      <c r="I14" s="208">
        <f>SUM(I15:I16)</f>
        <v>0</v>
      </c>
      <c r="J14" s="210"/>
      <c r="K14" s="208">
        <f>SUM(K15:K16)</f>
        <v>-532</v>
      </c>
      <c r="L14" s="210"/>
      <c r="M14" s="208">
        <f>SUM(M15:M16)</f>
        <v>-531</v>
      </c>
      <c r="N14" s="210"/>
      <c r="O14" s="208">
        <f>SUM(O16:O16)</f>
        <v>0</v>
      </c>
      <c r="P14" s="210"/>
      <c r="Q14" s="208">
        <f>M14+O14</f>
        <v>-531</v>
      </c>
    </row>
    <row r="15" spans="1:17" s="215" customFormat="1" ht="15">
      <c r="A15" s="212" t="s">
        <v>59</v>
      </c>
      <c r="B15" s="212"/>
      <c r="C15" s="213">
        <v>0</v>
      </c>
      <c r="D15" s="213"/>
      <c r="E15" s="213">
        <v>0</v>
      </c>
      <c r="F15" s="213"/>
      <c r="G15" s="213">
        <v>0</v>
      </c>
      <c r="H15" s="213"/>
      <c r="I15" s="213">
        <v>0</v>
      </c>
      <c r="J15" s="214"/>
      <c r="K15" s="213">
        <v>-531</v>
      </c>
      <c r="L15" s="214"/>
      <c r="M15" s="214">
        <f>SUM(C15:K15)</f>
        <v>-531</v>
      </c>
      <c r="N15" s="214"/>
      <c r="O15" s="214">
        <v>0</v>
      </c>
      <c r="P15" s="214"/>
      <c r="Q15" s="213">
        <f>M15+O15</f>
        <v>-531</v>
      </c>
    </row>
    <row r="16" spans="1:17" s="215" customFormat="1" ht="15">
      <c r="A16" s="212" t="s">
        <v>58</v>
      </c>
      <c r="B16" s="212"/>
      <c r="C16" s="213">
        <v>0</v>
      </c>
      <c r="D16" s="213"/>
      <c r="E16" s="213">
        <v>0</v>
      </c>
      <c r="F16" s="213"/>
      <c r="G16" s="213">
        <v>1</v>
      </c>
      <c r="H16" s="213"/>
      <c r="I16" s="213">
        <v>0</v>
      </c>
      <c r="J16" s="213"/>
      <c r="K16" s="213">
        <v>-1</v>
      </c>
      <c r="L16" s="213">
        <v>-1</v>
      </c>
      <c r="M16" s="214">
        <v>0</v>
      </c>
      <c r="N16" s="213"/>
      <c r="O16" s="213">
        <v>0</v>
      </c>
      <c r="P16" s="213"/>
      <c r="Q16" s="210">
        <f>M16+O16</f>
        <v>0</v>
      </c>
    </row>
    <row r="17" spans="1:17" s="44" customFormat="1" ht="6.75" customHeight="1">
      <c r="A17" s="211"/>
      <c r="B17" s="211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10"/>
      <c r="N17" s="209"/>
      <c r="O17" s="209"/>
      <c r="P17" s="209"/>
      <c r="Q17" s="209"/>
    </row>
    <row r="18" spans="1:17" s="44" customFormat="1" ht="15">
      <c r="A18" s="207" t="s">
        <v>140</v>
      </c>
      <c r="B18" s="216"/>
      <c r="C18" s="210">
        <v>0</v>
      </c>
      <c r="D18" s="210"/>
      <c r="E18" s="210">
        <v>0</v>
      </c>
      <c r="F18" s="210"/>
      <c r="G18" s="210">
        <v>0</v>
      </c>
      <c r="H18" s="210"/>
      <c r="I18" s="210">
        <v>0</v>
      </c>
      <c r="J18" s="210"/>
      <c r="K18" s="209">
        <v>3612</v>
      </c>
      <c r="L18" s="210"/>
      <c r="M18" s="210">
        <f>SUM(C18:K18)</f>
        <v>3612</v>
      </c>
      <c r="N18" s="210"/>
      <c r="O18" s="210">
        <v>0</v>
      </c>
      <c r="P18" s="210"/>
      <c r="Q18" s="210">
        <f>M18+O18</f>
        <v>3612</v>
      </c>
    </row>
    <row r="19" spans="1:17" s="44" customFormat="1" ht="6" customHeight="1">
      <c r="A19" s="211"/>
      <c r="B19" s="211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10"/>
      <c r="N19" s="209"/>
      <c r="O19" s="209"/>
      <c r="P19" s="209"/>
      <c r="Q19" s="209"/>
    </row>
    <row r="20" spans="1:17" s="44" customFormat="1" ht="14.25" customHeight="1">
      <c r="A20" s="211" t="s">
        <v>138</v>
      </c>
      <c r="B20" s="211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10"/>
      <c r="N20" s="209"/>
      <c r="O20" s="209">
        <v>2</v>
      </c>
      <c r="P20" s="209"/>
      <c r="Q20" s="210">
        <f>M20+O20</f>
        <v>2</v>
      </c>
    </row>
    <row r="21" spans="1:17" s="44" customFormat="1" ht="6" customHeight="1">
      <c r="A21" s="211"/>
      <c r="B21" s="211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209"/>
      <c r="O21" s="209"/>
      <c r="P21" s="209"/>
      <c r="Q21" s="209"/>
    </row>
    <row r="22" spans="1:17" s="44" customFormat="1" ht="14.25" customHeight="1">
      <c r="A22" s="226" t="s">
        <v>142</v>
      </c>
      <c r="B22" s="211"/>
      <c r="C22" s="209"/>
      <c r="D22" s="209"/>
      <c r="E22" s="209"/>
      <c r="F22" s="209"/>
      <c r="G22" s="209"/>
      <c r="H22" s="209"/>
      <c r="I22" s="209">
        <v>-18</v>
      </c>
      <c r="J22" s="209"/>
      <c r="K22" s="209"/>
      <c r="L22" s="209"/>
      <c r="M22" s="210">
        <f>SUM(C22:K22)</f>
        <v>-18</v>
      </c>
      <c r="N22" s="209"/>
      <c r="O22" s="209"/>
      <c r="P22" s="209"/>
      <c r="Q22" s="209"/>
    </row>
    <row r="23" spans="1:17" s="44" customFormat="1" ht="6" customHeight="1">
      <c r="A23" s="211"/>
      <c r="B23" s="211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10"/>
      <c r="N23" s="209"/>
      <c r="O23" s="209"/>
      <c r="P23" s="209"/>
      <c r="Q23" s="209"/>
    </row>
    <row r="24" spans="1:17" s="44" customFormat="1" ht="30.75" customHeight="1">
      <c r="A24" s="232" t="s">
        <v>60</v>
      </c>
      <c r="B24" s="211"/>
      <c r="C24" s="209">
        <v>0</v>
      </c>
      <c r="D24" s="209"/>
      <c r="E24" s="209">
        <v>0</v>
      </c>
      <c r="F24" s="209"/>
      <c r="G24" s="209">
        <v>0</v>
      </c>
      <c r="H24" s="209"/>
      <c r="I24" s="209">
        <v>299</v>
      </c>
      <c r="J24" s="209"/>
      <c r="K24" s="209"/>
      <c r="L24" s="209"/>
      <c r="M24" s="210">
        <f>SUM(C24:K24)</f>
        <v>299</v>
      </c>
      <c r="N24" s="209"/>
      <c r="O24" s="209">
        <v>0</v>
      </c>
      <c r="P24" s="209"/>
      <c r="Q24" s="210">
        <f>M24+O24</f>
        <v>299</v>
      </c>
    </row>
    <row r="25" spans="1:17" s="44" customFormat="1" ht="5.25" customHeight="1">
      <c r="A25" s="211"/>
      <c r="B25" s="211"/>
      <c r="C25" s="209"/>
      <c r="D25" s="209"/>
      <c r="E25" s="209"/>
      <c r="F25" s="209"/>
      <c r="G25" s="209"/>
      <c r="H25" s="209"/>
      <c r="I25" s="209"/>
      <c r="J25" s="209"/>
      <c r="K25" s="217"/>
      <c r="L25" s="209"/>
      <c r="M25" s="210"/>
      <c r="N25" s="209"/>
      <c r="O25" s="209"/>
      <c r="P25" s="209"/>
      <c r="Q25" s="209"/>
    </row>
    <row r="26" spans="1:17" s="207" customFormat="1" ht="15.75" thickBot="1">
      <c r="A26" s="207" t="s">
        <v>128</v>
      </c>
      <c r="B26" s="227">
        <v>20</v>
      </c>
      <c r="C26" s="218">
        <f>SUM(C10:C25)</f>
        <v>2654</v>
      </c>
      <c r="D26" s="219"/>
      <c r="E26" s="218">
        <f>E10+E12+E14+E18+E24</f>
        <v>-1264</v>
      </c>
      <c r="F26" s="219"/>
      <c r="G26" s="218">
        <f>G10+G12+G14+G18+G24</f>
        <v>303</v>
      </c>
      <c r="H26" s="219"/>
      <c r="I26" s="218">
        <f>I10+I12+I14+I18+I24+I22</f>
        <v>159</v>
      </c>
      <c r="J26" s="219"/>
      <c r="K26" s="218">
        <f>K10+K12+K14+K18+K24</f>
        <v>77329</v>
      </c>
      <c r="L26" s="219"/>
      <c r="M26" s="218">
        <f>M10+M12+M14+M18+M24+M22</f>
        <v>79181</v>
      </c>
      <c r="N26" s="219"/>
      <c r="O26" s="218">
        <f>SUM(O10:O25)</f>
        <v>2</v>
      </c>
      <c r="P26" s="219"/>
      <c r="Q26" s="218">
        <f>M26+O26</f>
        <v>79183</v>
      </c>
    </row>
    <row r="27" spans="1:17" s="220" customFormat="1" ht="5.25" customHeight="1" thickTop="1">
      <c r="A27" s="207"/>
      <c r="B27" s="207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0"/>
      <c r="O27" s="210"/>
      <c r="P27" s="210"/>
      <c r="Q27" s="210"/>
    </row>
    <row r="28" spans="1:17" s="44" customFormat="1" ht="15">
      <c r="A28" s="44" t="s">
        <v>33</v>
      </c>
      <c r="C28" s="209">
        <v>0</v>
      </c>
      <c r="D28" s="209"/>
      <c r="E28" s="209">
        <v>0</v>
      </c>
      <c r="F28" s="209"/>
      <c r="G28" s="209">
        <v>0</v>
      </c>
      <c r="H28" s="209"/>
      <c r="I28" s="209">
        <v>0</v>
      </c>
      <c r="J28" s="209"/>
      <c r="K28" s="209">
        <v>0</v>
      </c>
      <c r="L28" s="209"/>
      <c r="M28" s="210">
        <f>SUM(C28:K28)</f>
        <v>0</v>
      </c>
      <c r="N28" s="209"/>
      <c r="O28" s="209"/>
      <c r="P28" s="209"/>
      <c r="Q28" s="210">
        <f>M28+O28</f>
        <v>0</v>
      </c>
    </row>
    <row r="29" spans="3:17" s="44" customFormat="1" ht="6.75" customHeight="1"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10"/>
      <c r="N29" s="209"/>
      <c r="O29" s="209"/>
      <c r="P29" s="209"/>
      <c r="Q29" s="209"/>
    </row>
    <row r="30" spans="1:17" s="44" customFormat="1" ht="15">
      <c r="A30" s="207" t="s">
        <v>57</v>
      </c>
      <c r="B30" s="211"/>
      <c r="C30" s="208">
        <f>SUM(C32:C32)</f>
        <v>0</v>
      </c>
      <c r="D30" s="210"/>
      <c r="E30" s="208">
        <f>SUM(E31:E32)</f>
        <v>0</v>
      </c>
      <c r="F30" s="210"/>
      <c r="G30" s="208">
        <f>SUM(G31:G32)</f>
        <v>49</v>
      </c>
      <c r="H30" s="210"/>
      <c r="I30" s="208">
        <f>SUM(I31:I32)</f>
        <v>0</v>
      </c>
      <c r="J30" s="210"/>
      <c r="K30" s="208">
        <f>SUM(K31:K32)</f>
        <v>-1376</v>
      </c>
      <c r="L30" s="210"/>
      <c r="M30" s="208">
        <f>SUM(M31:M32)</f>
        <v>-1327</v>
      </c>
      <c r="N30" s="210"/>
      <c r="O30" s="208">
        <f>SUM(O32:O32)</f>
        <v>0</v>
      </c>
      <c r="P30" s="210"/>
      <c r="Q30" s="208">
        <f>M30+O30</f>
        <v>-1327</v>
      </c>
    </row>
    <row r="31" spans="1:17" s="215" customFormat="1" ht="15">
      <c r="A31" s="212" t="s">
        <v>59</v>
      </c>
      <c r="B31" s="212"/>
      <c r="C31" s="213">
        <v>0</v>
      </c>
      <c r="D31" s="213"/>
      <c r="E31" s="213">
        <v>0</v>
      </c>
      <c r="F31" s="213"/>
      <c r="G31" s="213">
        <v>0</v>
      </c>
      <c r="H31" s="213"/>
      <c r="I31" s="213">
        <v>0</v>
      </c>
      <c r="J31" s="214"/>
      <c r="K31" s="213">
        <v>-1327</v>
      </c>
      <c r="L31" s="214"/>
      <c r="M31" s="214">
        <f>SUM(C31:K31)</f>
        <v>-1327</v>
      </c>
      <c r="N31" s="214"/>
      <c r="O31" s="214"/>
      <c r="P31" s="214"/>
      <c r="Q31" s="213">
        <f>M31+O31</f>
        <v>-1327</v>
      </c>
    </row>
    <row r="32" spans="1:17" s="215" customFormat="1" ht="15">
      <c r="A32" s="212" t="s">
        <v>58</v>
      </c>
      <c r="B32" s="212"/>
      <c r="C32" s="213">
        <v>0</v>
      </c>
      <c r="D32" s="213"/>
      <c r="E32" s="213">
        <v>0</v>
      </c>
      <c r="F32" s="213"/>
      <c r="G32" s="213">
        <v>49</v>
      </c>
      <c r="H32" s="213"/>
      <c r="I32" s="213">
        <v>0</v>
      </c>
      <c r="J32" s="213"/>
      <c r="K32" s="213">
        <v>-49</v>
      </c>
      <c r="L32" s="213"/>
      <c r="M32" s="214">
        <f>SUM(C32:K32)</f>
        <v>0</v>
      </c>
      <c r="N32" s="213"/>
      <c r="O32" s="213">
        <v>0</v>
      </c>
      <c r="P32" s="213"/>
      <c r="Q32" s="213">
        <f>M32+O32</f>
        <v>0</v>
      </c>
    </row>
    <row r="33" spans="1:17" s="215" customFormat="1" ht="6.75" customHeight="1">
      <c r="A33" s="212"/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  <c r="N33" s="213"/>
      <c r="O33" s="213"/>
      <c r="P33" s="213"/>
      <c r="Q33" s="213"/>
    </row>
    <row r="34" spans="1:17" s="44" customFormat="1" ht="15">
      <c r="A34" s="44" t="s">
        <v>33</v>
      </c>
      <c r="B34" s="211"/>
      <c r="C34" s="209">
        <v>0</v>
      </c>
      <c r="D34" s="209"/>
      <c r="E34" s="209">
        <v>-2311</v>
      </c>
      <c r="F34" s="209"/>
      <c r="G34" s="209">
        <v>0</v>
      </c>
      <c r="H34" s="209"/>
      <c r="I34" s="209">
        <v>0</v>
      </c>
      <c r="J34" s="209"/>
      <c r="K34" s="209">
        <v>0</v>
      </c>
      <c r="L34" s="209"/>
      <c r="M34" s="210">
        <f>SUM(C34:K34)</f>
        <v>-2311</v>
      </c>
      <c r="N34" s="209"/>
      <c r="O34" s="209">
        <v>0</v>
      </c>
      <c r="P34" s="209"/>
      <c r="Q34" s="210">
        <f>M34+O34</f>
        <v>-2311</v>
      </c>
    </row>
    <row r="35" spans="1:17" s="44" customFormat="1" ht="5.25" customHeight="1">
      <c r="A35" s="211"/>
      <c r="B35" s="211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10"/>
      <c r="N35" s="209"/>
      <c r="O35" s="209"/>
      <c r="P35" s="209"/>
      <c r="Q35" s="210"/>
    </row>
    <row r="36" spans="1:17" s="44" customFormat="1" ht="15">
      <c r="A36" s="207" t="s">
        <v>15</v>
      </c>
      <c r="B36" s="216"/>
      <c r="C36" s="210">
        <v>0</v>
      </c>
      <c r="D36" s="210"/>
      <c r="E36" s="210">
        <v>0</v>
      </c>
      <c r="F36" s="210"/>
      <c r="G36" s="210">
        <v>0</v>
      </c>
      <c r="H36" s="210"/>
      <c r="I36" s="210">
        <v>0</v>
      </c>
      <c r="J36" s="210"/>
      <c r="K36" s="209">
        <f>'IS'!D25</f>
        <v>45425</v>
      </c>
      <c r="L36" s="210"/>
      <c r="M36" s="210">
        <f>SUM(C36:K36)</f>
        <v>45425</v>
      </c>
      <c r="N36" s="210"/>
      <c r="O36" s="209">
        <v>0</v>
      </c>
      <c r="P36" s="209"/>
      <c r="Q36" s="210">
        <f>M36+O36</f>
        <v>45425</v>
      </c>
    </row>
    <row r="37" spans="1:17" s="44" customFormat="1" ht="6.75" customHeight="1">
      <c r="A37" s="211"/>
      <c r="B37" s="211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10"/>
      <c r="N37" s="209"/>
      <c r="O37" s="209"/>
      <c r="P37" s="209"/>
      <c r="Q37" s="209"/>
    </row>
    <row r="38" spans="1:17" s="44" customFormat="1" ht="33" customHeight="1">
      <c r="A38" s="232" t="s">
        <v>60</v>
      </c>
      <c r="B38" s="211"/>
      <c r="C38" s="209">
        <v>0</v>
      </c>
      <c r="D38" s="209"/>
      <c r="E38" s="209">
        <v>0</v>
      </c>
      <c r="F38" s="209"/>
      <c r="G38" s="209">
        <v>0</v>
      </c>
      <c r="H38" s="209"/>
      <c r="I38" s="209">
        <v>-668</v>
      </c>
      <c r="J38" s="209"/>
      <c r="K38" s="209">
        <v>0</v>
      </c>
      <c r="L38" s="209"/>
      <c r="M38" s="210">
        <f>SUM(C38:K38)</f>
        <v>-668</v>
      </c>
      <c r="N38" s="209"/>
      <c r="O38" s="209">
        <v>-2</v>
      </c>
      <c r="P38" s="209"/>
      <c r="Q38" s="210">
        <f>M38+O38</f>
        <v>-670</v>
      </c>
    </row>
    <row r="39" spans="1:17" s="44" customFormat="1" ht="5.25" customHeight="1">
      <c r="A39" s="211"/>
      <c r="B39" s="211"/>
      <c r="C39" s="209"/>
      <c r="D39" s="209"/>
      <c r="E39" s="209"/>
      <c r="F39" s="209"/>
      <c r="G39" s="209"/>
      <c r="H39" s="209"/>
      <c r="I39" s="209"/>
      <c r="J39" s="209"/>
      <c r="K39" s="217"/>
      <c r="L39" s="209"/>
      <c r="M39" s="210">
        <f>SUM(C39:K39)</f>
        <v>0</v>
      </c>
      <c r="N39" s="209"/>
      <c r="O39" s="209"/>
      <c r="P39" s="209"/>
      <c r="Q39" s="209"/>
    </row>
    <row r="40" spans="1:17" s="44" customFormat="1" ht="15">
      <c r="A40" s="226" t="s">
        <v>142</v>
      </c>
      <c r="B40" s="211"/>
      <c r="C40" s="209">
        <v>0</v>
      </c>
      <c r="D40" s="209"/>
      <c r="E40" s="209">
        <v>0</v>
      </c>
      <c r="F40" s="209"/>
      <c r="G40" s="209">
        <v>0</v>
      </c>
      <c r="H40" s="209"/>
      <c r="I40" s="209">
        <v>0</v>
      </c>
      <c r="J40" s="209"/>
      <c r="K40" s="217">
        <v>0</v>
      </c>
      <c r="L40" s="209"/>
      <c r="M40" s="210">
        <f>SUM(C40:K40)</f>
        <v>0</v>
      </c>
      <c r="N40" s="209"/>
      <c r="O40" s="209">
        <v>0</v>
      </c>
      <c r="P40" s="209"/>
      <c r="Q40" s="210">
        <f>M40+O40</f>
        <v>0</v>
      </c>
    </row>
    <row r="41" spans="1:17" s="44" customFormat="1" ht="5.25" customHeight="1">
      <c r="A41" s="211"/>
      <c r="B41" s="211"/>
      <c r="C41" s="209"/>
      <c r="D41" s="209"/>
      <c r="E41" s="209"/>
      <c r="F41" s="209"/>
      <c r="G41" s="209"/>
      <c r="H41" s="209"/>
      <c r="I41" s="209"/>
      <c r="J41" s="209"/>
      <c r="K41" s="217"/>
      <c r="L41" s="209"/>
      <c r="M41" s="210"/>
      <c r="N41" s="209"/>
      <c r="O41" s="209"/>
      <c r="P41" s="209"/>
      <c r="Q41" s="209"/>
    </row>
    <row r="42" spans="1:18" s="207" customFormat="1" ht="15.75" thickBot="1">
      <c r="A42" s="207" t="s">
        <v>160</v>
      </c>
      <c r="B42" s="227">
        <v>20</v>
      </c>
      <c r="C42" s="218">
        <f>C26+C28+C30+C36+C38+C40</f>
        <v>2654</v>
      </c>
      <c r="D42" s="219"/>
      <c r="E42" s="218">
        <f>E26+E28+E30+E36+E38+E40+E34</f>
        <v>-3575</v>
      </c>
      <c r="F42" s="219"/>
      <c r="G42" s="218">
        <f>G26+G28+G30+G36+G38+G40</f>
        <v>352</v>
      </c>
      <c r="H42" s="219"/>
      <c r="I42" s="218">
        <f>I26+I28+I30+I36+I38+I40</f>
        <v>-509</v>
      </c>
      <c r="J42" s="219"/>
      <c r="K42" s="218">
        <f>K26+K28+K30+K36+K38+K40</f>
        <v>121378</v>
      </c>
      <c r="L42" s="219"/>
      <c r="M42" s="218">
        <f>M26+M28+M30+M36+M38+M40+M34</f>
        <v>120300</v>
      </c>
      <c r="N42" s="219"/>
      <c r="O42" s="218">
        <f>SUM(O26:O40)</f>
        <v>0</v>
      </c>
      <c r="P42" s="219"/>
      <c r="Q42" s="218">
        <f>M42+O42</f>
        <v>120300</v>
      </c>
      <c r="R42" s="224"/>
    </row>
    <row r="43" spans="1:16" s="96" customFormat="1" ht="15" thickTop="1">
      <c r="A43" s="95"/>
      <c r="B43" s="98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1:16" s="96" customFormat="1" ht="14.25">
      <c r="A44" s="95"/>
      <c r="B44" s="98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1:16" s="96" customFormat="1" ht="14.25">
      <c r="A45" s="95"/>
      <c r="B45" s="98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</row>
    <row r="46" spans="1:16" s="96" customFormat="1" ht="14.25">
      <c r="A46" s="95"/>
      <c r="B46" s="98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1:13" s="101" customFormat="1" ht="15">
      <c r="A47" s="100"/>
      <c r="B47" s="31"/>
      <c r="C47" s="99"/>
      <c r="D47" s="99"/>
      <c r="E47" s="99"/>
      <c r="F47" s="99"/>
      <c r="G47" s="99"/>
      <c r="H47" s="99"/>
      <c r="I47" s="99"/>
      <c r="M47" s="96"/>
    </row>
    <row r="48" spans="1:13" s="101" customFormat="1" ht="15">
      <c r="A48" s="31"/>
      <c r="B48" s="100"/>
      <c r="C48" s="99"/>
      <c r="D48" s="99"/>
      <c r="E48" s="99"/>
      <c r="F48" s="99"/>
      <c r="G48" s="99"/>
      <c r="H48" s="99"/>
      <c r="I48" s="99"/>
      <c r="M48" s="96"/>
    </row>
    <row r="49" spans="1:9" ht="15">
      <c r="A49" s="100"/>
      <c r="B49" s="100"/>
      <c r="C49" s="168"/>
      <c r="D49" s="168"/>
      <c r="E49" s="168"/>
      <c r="F49" s="168"/>
      <c r="G49" s="168"/>
      <c r="H49" s="168"/>
      <c r="I49" s="168"/>
    </row>
    <row r="50" spans="1:9" ht="15">
      <c r="A50" s="100"/>
      <c r="B50" s="100"/>
      <c r="C50" s="168"/>
      <c r="D50" s="168"/>
      <c r="E50" s="168"/>
      <c r="F50" s="168"/>
      <c r="G50" s="168"/>
      <c r="H50" s="168"/>
      <c r="I50" s="168"/>
    </row>
    <row r="51" spans="1:16" ht="15.75">
      <c r="A51" s="195" t="s">
        <v>119</v>
      </c>
      <c r="B51" s="196"/>
      <c r="C51" s="197"/>
      <c r="J51" s="201"/>
      <c r="K51" s="198" t="s">
        <v>88</v>
      </c>
      <c r="L51" s="195"/>
      <c r="M51" s="199"/>
      <c r="N51" s="199"/>
      <c r="O51" s="200"/>
      <c r="P51" s="200"/>
    </row>
    <row r="52" spans="1:17" ht="15.75">
      <c r="A52" s="202"/>
      <c r="B52" s="203" t="s">
        <v>17</v>
      </c>
      <c r="C52" s="197"/>
      <c r="D52" s="204"/>
      <c r="J52" s="201"/>
      <c r="K52" s="196"/>
      <c r="L52" s="202"/>
      <c r="M52" s="199"/>
      <c r="N52" s="199"/>
      <c r="Q52" s="203" t="s">
        <v>18</v>
      </c>
    </row>
    <row r="53" spans="1:10" ht="15.75">
      <c r="A53" s="205"/>
      <c r="B53" s="206"/>
      <c r="C53" s="199"/>
      <c r="D53" s="199"/>
      <c r="E53" s="199"/>
      <c r="F53" s="199"/>
      <c r="G53" s="199"/>
      <c r="H53" s="199"/>
      <c r="I53" s="199"/>
      <c r="J53" s="202"/>
    </row>
    <row r="54" spans="1:2" ht="15">
      <c r="A54" s="103"/>
      <c r="B54" s="104"/>
    </row>
    <row r="55" spans="1:2" ht="15">
      <c r="A55" s="104"/>
      <c r="B55" s="105"/>
    </row>
    <row r="56" ht="15">
      <c r="A56" s="105"/>
    </row>
    <row r="64" ht="15">
      <c r="B64" s="106"/>
    </row>
    <row r="65" ht="15">
      <c r="A65" s="106"/>
    </row>
  </sheetData>
  <sheetProtection password="DF9F" sheet="1" objects="1" scenarios="1"/>
  <mergeCells count="10">
    <mergeCell ref="O6:O7"/>
    <mergeCell ref="A2:M2"/>
    <mergeCell ref="C6:C7"/>
    <mergeCell ref="G6:G7"/>
    <mergeCell ref="K6:K7"/>
    <mergeCell ref="M6:M7"/>
    <mergeCell ref="A6:A7"/>
    <mergeCell ref="E6:E7"/>
    <mergeCell ref="I6:I7"/>
    <mergeCell ref="C5:M5"/>
  </mergeCells>
  <printOptions/>
  <pageMargins left="0.76" right="0.3937007874015748" top="0.3937007874015748" bottom="0.3937007874015748" header="0.5118110236220472" footer="0.5118110236220472"/>
  <pageSetup blackAndWhite="1" firstPageNumber="4" useFirstPageNumber="1" fitToHeight="1" fitToWidth="1" horizontalDpi="600" verticalDpi="600" orientation="portrait" paperSize="9" scale="58" r:id="rId1"/>
  <headerFooter alignWithMargins="0">
    <oddFooter>&amp;L&amp;"Times New Roman,Italic"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 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Емил Гарипов</dc:creator>
  <cp:keywords/>
  <dc:description/>
  <cp:lastModifiedBy>Siyka Popova</cp:lastModifiedBy>
  <cp:lastPrinted>2009-02-26T08:42:09Z</cp:lastPrinted>
  <dcterms:created xsi:type="dcterms:W3CDTF">2007-05-22T06:36:55Z</dcterms:created>
  <dcterms:modified xsi:type="dcterms:W3CDTF">2009-02-27T11:09:26Z</dcterms:modified>
  <cp:category/>
  <cp:version/>
  <cp:contentType/>
  <cp:contentStatus/>
</cp:coreProperties>
</file>