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nsolid\CONSOLID_2017\Consolid_12.2017\Otchet_KFN_cons\"/>
    </mc:Choice>
  </mc:AlternateContent>
  <bookViews>
    <workbookView xWindow="0" yWindow="0" windowWidth="28800" windowHeight="1213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'1-Баланс'!$A$1:$H$110</definedName>
    <definedName name="_xlnm.Print_Area" localSheetId="2">'2-Отчет за доходите'!$A$1:$H$60</definedName>
    <definedName name="_xlnm.Print_Area" localSheetId="3">'3-Отчет за паричния поток'!$A$1:$D$63</definedName>
    <definedName name="_xlnm.Print_Area" localSheetId="4">'4-Отчет за собствения капитал'!$A$1:$M$53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6'!$A$1:$R$60</definedName>
    <definedName name="_xlnm.Print_Area" localSheetId="6">'Справка 7'!$A$1:$F$123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94" i="9" l="1"/>
  <c r="H1088" i="2" s="1"/>
  <c r="D95" i="9"/>
  <c r="D96" i="9"/>
  <c r="E96" i="9" s="1"/>
  <c r="H1133" i="2" s="1"/>
  <c r="D97" i="9"/>
  <c r="H1091" i="2"/>
  <c r="D93" i="9"/>
  <c r="D89" i="9"/>
  <c r="H1083" i="2" s="1"/>
  <c r="D90" i="9"/>
  <c r="D91" i="9"/>
  <c r="H1085" i="2" s="1"/>
  <c r="D88" i="9"/>
  <c r="D84" i="9"/>
  <c r="D85" i="9"/>
  <c r="H1079" i="2" s="1"/>
  <c r="D86" i="9"/>
  <c r="H1080" i="2" s="1"/>
  <c r="D83" i="9"/>
  <c r="D79" i="9"/>
  <c r="D80" i="9"/>
  <c r="D81" i="9"/>
  <c r="D78" i="9"/>
  <c r="D75" i="9"/>
  <c r="H1069" i="2" s="1"/>
  <c r="D76" i="9"/>
  <c r="H1070" i="2" s="1"/>
  <c r="D74" i="9"/>
  <c r="D42" i="9"/>
  <c r="D43" i="9"/>
  <c r="D44" i="9"/>
  <c r="D41" i="9"/>
  <c r="D40" i="9" s="1"/>
  <c r="H969" i="2" s="1"/>
  <c r="D37" i="9"/>
  <c r="H966" i="2"/>
  <c r="D38" i="9"/>
  <c r="D39" i="9"/>
  <c r="H968" i="2" s="1"/>
  <c r="D36" i="9"/>
  <c r="H965" i="2" s="1"/>
  <c r="D27" i="9"/>
  <c r="H956" i="2" s="1"/>
  <c r="D28" i="9"/>
  <c r="H957" i="2" s="1"/>
  <c r="D29" i="9"/>
  <c r="H958" i="2" s="1"/>
  <c r="D30" i="9"/>
  <c r="H959" i="2" s="1"/>
  <c r="D31" i="9"/>
  <c r="H960" i="2"/>
  <c r="D32" i="9"/>
  <c r="D33" i="9"/>
  <c r="H962" i="2" s="1"/>
  <c r="D34" i="9"/>
  <c r="H963" i="2" s="1"/>
  <c r="H13" i="7"/>
  <c r="H328" i="2"/>
  <c r="B40" i="10"/>
  <c r="B120" i="9"/>
  <c r="C54" i="8"/>
  <c r="B47" i="7"/>
  <c r="B63" i="6"/>
  <c r="B59" i="5"/>
  <c r="B107" i="4"/>
  <c r="AA3" i="1"/>
  <c r="B58" i="6" s="1"/>
  <c r="AA2" i="1"/>
  <c r="B98" i="4" s="1"/>
  <c r="AA1" i="1"/>
  <c r="A3" i="14" s="1"/>
  <c r="H8" i="2"/>
  <c r="B35" i="10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48" i="2"/>
  <c r="H1176" i="2"/>
  <c r="H1047" i="2"/>
  <c r="H1175" i="2"/>
  <c r="H1089" i="2"/>
  <c r="H1046" i="2"/>
  <c r="H1174" i="2"/>
  <c r="H1045" i="2"/>
  <c r="H1173" i="2"/>
  <c r="H1087" i="2"/>
  <c r="H1044" i="2"/>
  <c r="H1171" i="2"/>
  <c r="H1042" i="2"/>
  <c r="H1170" i="2"/>
  <c r="H1084" i="2"/>
  <c r="H1041" i="2"/>
  <c r="H1169" i="2"/>
  <c r="H1040" i="2"/>
  <c r="H1168" i="2"/>
  <c r="H1082" i="2"/>
  <c r="H1039" i="2"/>
  <c r="H1166" i="2"/>
  <c r="H1037" i="2"/>
  <c r="H1165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27" i="2"/>
  <c r="H1155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36" i="2"/>
  <c r="H967" i="2"/>
  <c r="H935" i="2"/>
  <c r="H934" i="2"/>
  <c r="H933" i="2"/>
  <c r="H931" i="2"/>
  <c r="H930" i="2"/>
  <c r="H961" i="2"/>
  <c r="H929" i="2"/>
  <c r="H928" i="2"/>
  <c r="H927" i="2"/>
  <c r="H926" i="2"/>
  <c r="H925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2" i="4"/>
  <c r="E12" i="14"/>
  <c r="D12" i="14" s="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 s="1"/>
  <c r="D107" i="9"/>
  <c r="H1187" i="2" s="1"/>
  <c r="C107" i="9"/>
  <c r="H1183" i="2"/>
  <c r="F106" i="9"/>
  <c r="H1194" i="2" s="1"/>
  <c r="F105" i="9"/>
  <c r="H1193" i="2" s="1"/>
  <c r="F104" i="9"/>
  <c r="E95" i="9"/>
  <c r="H1132" i="2" s="1"/>
  <c r="F92" i="9"/>
  <c r="H1172" i="2" s="1"/>
  <c r="C92" i="9"/>
  <c r="H1043" i="2" s="1"/>
  <c r="E90" i="9"/>
  <c r="H1127" i="2" s="1"/>
  <c r="E88" i="9"/>
  <c r="H1125" i="2" s="1"/>
  <c r="E84" i="9"/>
  <c r="E83" i="9"/>
  <c r="H1120" i="2"/>
  <c r="F82" i="9"/>
  <c r="H1162" i="2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5" i="9"/>
  <c r="E74" i="9"/>
  <c r="H1111" i="2"/>
  <c r="F73" i="9"/>
  <c r="H1153" i="2"/>
  <c r="C73" i="9"/>
  <c r="H1024" i="2" s="1"/>
  <c r="E70" i="9"/>
  <c r="H1109" i="2"/>
  <c r="E67" i="9"/>
  <c r="H1107" i="2"/>
  <c r="E66" i="9"/>
  <c r="H1106" i="2" s="1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 s="1"/>
  <c r="F58" i="9"/>
  <c r="H1141" i="2"/>
  <c r="D58" i="9"/>
  <c r="H1055" i="2"/>
  <c r="C58" i="9"/>
  <c r="H1012" i="2" s="1"/>
  <c r="E57" i="9"/>
  <c r="H1097" i="2"/>
  <c r="E56" i="9"/>
  <c r="H1096" i="2"/>
  <c r="E55" i="9"/>
  <c r="H1095" i="2"/>
  <c r="F54" i="9"/>
  <c r="H1137" i="2"/>
  <c r="D54" i="9"/>
  <c r="C54" i="9"/>
  <c r="H1008" i="2" s="1"/>
  <c r="E43" i="9"/>
  <c r="H1004" i="2" s="1"/>
  <c r="E42" i="9"/>
  <c r="E41" i="9"/>
  <c r="H1002" i="2"/>
  <c r="C40" i="9"/>
  <c r="H937" i="2" s="1"/>
  <c r="E38" i="9"/>
  <c r="H999" i="2"/>
  <c r="C35" i="9"/>
  <c r="H932" i="2" s="1"/>
  <c r="E34" i="9"/>
  <c r="H995" i="2"/>
  <c r="E33" i="9"/>
  <c r="H994" i="2"/>
  <c r="E32" i="9"/>
  <c r="H993" i="2"/>
  <c r="E31" i="9"/>
  <c r="H992" i="2"/>
  <c r="E30" i="9"/>
  <c r="H991" i="2" s="1"/>
  <c r="E29" i="9"/>
  <c r="H990" i="2"/>
  <c r="E27" i="9"/>
  <c r="C26" i="9"/>
  <c r="H923" i="2" s="1"/>
  <c r="E23" i="9"/>
  <c r="H986" i="2" s="1"/>
  <c r="E22" i="9"/>
  <c r="E20" i="9"/>
  <c r="H984" i="2"/>
  <c r="E19" i="9"/>
  <c r="H983" i="2"/>
  <c r="D18" i="9"/>
  <c r="C18" i="9"/>
  <c r="E18" i="9" s="1"/>
  <c r="H982" i="2" s="1"/>
  <c r="E17" i="9"/>
  <c r="H981" i="2"/>
  <c r="E16" i="9"/>
  <c r="H980" i="2"/>
  <c r="E15" i="9"/>
  <c r="E14" i="9"/>
  <c r="E13" i="9" s="1"/>
  <c r="E21" i="9" s="1"/>
  <c r="D13" i="9"/>
  <c r="C13" i="9"/>
  <c r="H913" i="2"/>
  <c r="E11" i="9"/>
  <c r="H976" i="2"/>
  <c r="N41" i="8"/>
  <c r="H789" i="2"/>
  <c r="G41" i="8"/>
  <c r="H579" i="2"/>
  <c r="J41" i="8"/>
  <c r="H669" i="2"/>
  <c r="N39" i="8"/>
  <c r="H787" i="2"/>
  <c r="Q39" i="8"/>
  <c r="H877" i="2"/>
  <c r="G39" i="8"/>
  <c r="H577" i="2"/>
  <c r="N38" i="8"/>
  <c r="H786" i="2"/>
  <c r="G38" i="8"/>
  <c r="H576" i="2"/>
  <c r="N37" i="8"/>
  <c r="H785" i="2"/>
  <c r="G37" i="8"/>
  <c r="H575" i="2"/>
  <c r="N36" i="8"/>
  <c r="H784" i="2"/>
  <c r="Q36" i="8"/>
  <c r="H874" i="2"/>
  <c r="G36" i="8"/>
  <c r="H574" i="2"/>
  <c r="N35" i="8"/>
  <c r="H783" i="2"/>
  <c r="G35" i="8"/>
  <c r="H573" i="2"/>
  <c r="P34" i="8"/>
  <c r="O34" i="8"/>
  <c r="H812" i="2"/>
  <c r="M34" i="8"/>
  <c r="H752" i="2"/>
  <c r="L34" i="8"/>
  <c r="H722" i="2"/>
  <c r="K34" i="8"/>
  <c r="H692" i="2"/>
  <c r="I34" i="8"/>
  <c r="H632" i="2"/>
  <c r="H34" i="8"/>
  <c r="H602" i="2"/>
  <c r="F34" i="8"/>
  <c r="H542" i="2"/>
  <c r="E34" i="8"/>
  <c r="H512" i="2"/>
  <c r="D34" i="8"/>
  <c r="N33" i="8"/>
  <c r="H781" i="2" s="1"/>
  <c r="Q33" i="8"/>
  <c r="H871" i="2" s="1"/>
  <c r="G33" i="8"/>
  <c r="N32" i="8"/>
  <c r="H780" i="2"/>
  <c r="Q32" i="8"/>
  <c r="H870" i="2" s="1"/>
  <c r="G32" i="8"/>
  <c r="H570" i="2" s="1"/>
  <c r="J32" i="8"/>
  <c r="H660" i="2" s="1"/>
  <c r="N31" i="8"/>
  <c r="H779" i="2" s="1"/>
  <c r="Q31" i="8"/>
  <c r="H869" i="2" s="1"/>
  <c r="G31" i="8"/>
  <c r="H569" i="2" s="1"/>
  <c r="N30" i="8"/>
  <c r="H778" i="2" s="1"/>
  <c r="Q30" i="8"/>
  <c r="H868" i="2" s="1"/>
  <c r="G30" i="8"/>
  <c r="H568" i="2" s="1"/>
  <c r="P29" i="8"/>
  <c r="H837" i="2" s="1"/>
  <c r="O29" i="8"/>
  <c r="H807" i="2" s="1"/>
  <c r="M29" i="8"/>
  <c r="L29" i="8"/>
  <c r="H717" i="2"/>
  <c r="K29" i="8"/>
  <c r="I29" i="8"/>
  <c r="H29" i="8"/>
  <c r="H597" i="2"/>
  <c r="F29" i="8"/>
  <c r="H537" i="2"/>
  <c r="E29" i="8"/>
  <c r="D29" i="8"/>
  <c r="P27" i="8"/>
  <c r="H836" i="2"/>
  <c r="O27" i="8"/>
  <c r="H806" i="2" s="1"/>
  <c r="M27" i="8"/>
  <c r="H746" i="2" s="1"/>
  <c r="L27" i="8"/>
  <c r="H716" i="2" s="1"/>
  <c r="K27" i="8"/>
  <c r="H686" i="2"/>
  <c r="I27" i="8"/>
  <c r="H626" i="2"/>
  <c r="H27" i="8"/>
  <c r="H596" i="2"/>
  <c r="F27" i="8"/>
  <c r="H536" i="2" s="1"/>
  <c r="E27" i="8"/>
  <c r="H506" i="2" s="1"/>
  <c r="D27" i="8"/>
  <c r="H476" i="2"/>
  <c r="N26" i="8"/>
  <c r="Q26" i="8"/>
  <c r="G26" i="8"/>
  <c r="J26" i="8" s="1"/>
  <c r="R26" i="8" s="1"/>
  <c r="H895" i="2" s="1"/>
  <c r="N25" i="8"/>
  <c r="H774" i="2"/>
  <c r="G25" i="8"/>
  <c r="N24" i="8"/>
  <c r="Q24" i="8" s="1"/>
  <c r="G24" i="8"/>
  <c r="J24" i="8" s="1"/>
  <c r="H653" i="2" s="1"/>
  <c r="N23" i="8"/>
  <c r="Q23" i="8" s="1"/>
  <c r="H862" i="2" s="1"/>
  <c r="G23" i="8"/>
  <c r="J23" i="8"/>
  <c r="N22" i="8"/>
  <c r="Q22" i="8" s="1"/>
  <c r="G22" i="8"/>
  <c r="J22" i="8" s="1"/>
  <c r="N21" i="8"/>
  <c r="G21" i="8"/>
  <c r="J21" i="8" s="1"/>
  <c r="N20" i="8"/>
  <c r="H770" i="2" s="1"/>
  <c r="G20" i="8"/>
  <c r="P19" i="8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 s="1"/>
  <c r="F19" i="8"/>
  <c r="H529" i="2" s="1"/>
  <c r="E19" i="8"/>
  <c r="H499" i="2" s="1"/>
  <c r="D19" i="8"/>
  <c r="H469" i="2"/>
  <c r="N18" i="8"/>
  <c r="H768" i="2" s="1"/>
  <c r="G18" i="8"/>
  <c r="H558" i="2" s="1"/>
  <c r="N17" i="8"/>
  <c r="H767" i="2" s="1"/>
  <c r="G17" i="8"/>
  <c r="H557" i="2" s="1"/>
  <c r="N16" i="8"/>
  <c r="H766" i="2" s="1"/>
  <c r="G16" i="8"/>
  <c r="H556" i="2" s="1"/>
  <c r="N15" i="8"/>
  <c r="H765" i="2" s="1"/>
  <c r="G15" i="8"/>
  <c r="H555" i="2" s="1"/>
  <c r="N14" i="8"/>
  <c r="H764" i="2" s="1"/>
  <c r="G14" i="8"/>
  <c r="H554" i="2" s="1"/>
  <c r="N13" i="8"/>
  <c r="H763" i="2" s="1"/>
  <c r="G13" i="8"/>
  <c r="H553" i="2" s="1"/>
  <c r="N12" i="8"/>
  <c r="H762" i="2" s="1"/>
  <c r="G12" i="8"/>
  <c r="H552" i="2" s="1"/>
  <c r="N11" i="8"/>
  <c r="H76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J26" i="7"/>
  <c r="H385" i="2" s="1"/>
  <c r="I26" i="7"/>
  <c r="H26" i="7"/>
  <c r="H341" i="2" s="1"/>
  <c r="G26" i="7"/>
  <c r="F26" i="7"/>
  <c r="H297" i="2" s="1"/>
  <c r="E26" i="7"/>
  <c r="H275" i="2" s="1"/>
  <c r="D26" i="7"/>
  <c r="H253" i="2" s="1"/>
  <c r="C26" i="7"/>
  <c r="H231" i="2" s="1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J18" i="7"/>
  <c r="H377" i="2"/>
  <c r="I18" i="7"/>
  <c r="H355" i="2" s="1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H372" i="2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C22" i="5"/>
  <c r="H137" i="2" s="1"/>
  <c r="H16" i="5"/>
  <c r="G16" i="5"/>
  <c r="D3" i="12" s="1"/>
  <c r="D92" i="4"/>
  <c r="C9" i="14"/>
  <c r="D9" i="14" s="1"/>
  <c r="C92" i="4"/>
  <c r="C10" i="14" s="1"/>
  <c r="D79" i="4"/>
  <c r="D85" i="4"/>
  <c r="C79" i="4"/>
  <c r="C85" i="4"/>
  <c r="D76" i="4"/>
  <c r="C76" i="4"/>
  <c r="H57" i="2" s="1"/>
  <c r="D65" i="4"/>
  <c r="D94" i="4" s="1"/>
  <c r="C65" i="4"/>
  <c r="H48" i="2" s="1"/>
  <c r="H61" i="4"/>
  <c r="H71" i="4" s="1"/>
  <c r="H79" i="4" s="1"/>
  <c r="H95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/>
  <c r="D35" i="4"/>
  <c r="C35" i="4"/>
  <c r="H22" i="2" s="1"/>
  <c r="D33" i="4"/>
  <c r="C33" i="4"/>
  <c r="H21" i="2"/>
  <c r="H28" i="4"/>
  <c r="H34" i="4"/>
  <c r="G28" i="4"/>
  <c r="G34" i="4" s="1"/>
  <c r="H93" i="2" s="1"/>
  <c r="D28" i="4"/>
  <c r="C28" i="4"/>
  <c r="H18" i="2" s="1"/>
  <c r="H22" i="4"/>
  <c r="H26" i="4"/>
  <c r="H37" i="4" s="1"/>
  <c r="G22" i="4"/>
  <c r="G26" i="4" s="1"/>
  <c r="D20" i="4"/>
  <c r="C20" i="4"/>
  <c r="H18" i="4"/>
  <c r="G18" i="4"/>
  <c r="E7" i="14" s="1"/>
  <c r="R32" i="8"/>
  <c r="H900" i="2" s="1"/>
  <c r="L23" i="7"/>
  <c r="H426" i="2" s="1"/>
  <c r="H17" i="7"/>
  <c r="K17" i="7"/>
  <c r="H398" i="2" s="1"/>
  <c r="H562" i="2"/>
  <c r="H477" i="2"/>
  <c r="H945" i="2"/>
  <c r="D21" i="9"/>
  <c r="H953" i="2"/>
  <c r="H1192" i="2"/>
  <c r="H627" i="2"/>
  <c r="H560" i="2"/>
  <c r="J20" i="8"/>
  <c r="H650" i="2"/>
  <c r="H564" i="2"/>
  <c r="J25" i="8"/>
  <c r="H988" i="2"/>
  <c r="F87" i="9"/>
  <c r="F98" i="9"/>
  <c r="F99" i="9" s="1"/>
  <c r="H1179" i="2" s="1"/>
  <c r="H829" i="2"/>
  <c r="H771" i="2"/>
  <c r="Q21" i="8"/>
  <c r="H775" i="2"/>
  <c r="H747" i="2"/>
  <c r="H979" i="2"/>
  <c r="H950" i="2"/>
  <c r="H1121" i="2"/>
  <c r="I27" i="10"/>
  <c r="H1294" i="2"/>
  <c r="H561" i="2"/>
  <c r="H1244" i="2"/>
  <c r="H1167" i="2"/>
  <c r="D40" i="8"/>
  <c r="C13" i="7"/>
  <c r="E15" i="14"/>
  <c r="D15" i="14" s="1"/>
  <c r="H918" i="2"/>
  <c r="M17" i="7"/>
  <c r="M31" i="7"/>
  <c r="D17" i="7"/>
  <c r="H244" i="2"/>
  <c r="D13" i="14"/>
  <c r="D14" i="14"/>
  <c r="C73" i="2"/>
  <c r="C75" i="2"/>
  <c r="C77" i="2"/>
  <c r="C79" i="2"/>
  <c r="C81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109" i="2"/>
  <c r="C111" i="2"/>
  <c r="C113" i="2"/>
  <c r="C115" i="2"/>
  <c r="C117" i="2"/>
  <c r="C119" i="2"/>
  <c r="C121" i="2"/>
  <c r="C123" i="2"/>
  <c r="C125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2" i="2"/>
  <c r="C164" i="2"/>
  <c r="C166" i="2"/>
  <c r="C168" i="2"/>
  <c r="C170" i="2"/>
  <c r="C172" i="2"/>
  <c r="C174" i="2"/>
  <c r="C176" i="2"/>
  <c r="C178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9" i="2"/>
  <c r="C8" i="2"/>
  <c r="C7" i="2"/>
  <c r="C6" i="2"/>
  <c r="C5" i="2"/>
  <c r="C4" i="2"/>
  <c r="C3" i="2"/>
  <c r="A6" i="4"/>
  <c r="A5" i="10"/>
  <c r="A5" i="9"/>
  <c r="A5" i="8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442" i="2"/>
  <c r="F17" i="7"/>
  <c r="J11" i="8"/>
  <c r="H641" i="2" s="1"/>
  <c r="Q20" i="8"/>
  <c r="F40" i="8"/>
  <c r="J31" i="8"/>
  <c r="J33" i="8"/>
  <c r="R33" i="8"/>
  <c r="H901" i="2" s="1"/>
  <c r="H571" i="2"/>
  <c r="J37" i="8"/>
  <c r="H665" i="2"/>
  <c r="J39" i="8"/>
  <c r="H667" i="2"/>
  <c r="H661" i="2"/>
  <c r="B54" i="5"/>
  <c r="B42" i="7"/>
  <c r="H651" i="2"/>
  <c r="G56" i="4"/>
  <c r="H107" i="2" s="1"/>
  <c r="H87" i="2"/>
  <c r="D31" i="7"/>
  <c r="D34" i="7"/>
  <c r="H261" i="2" s="1"/>
  <c r="D46" i="4"/>
  <c r="H258" i="2"/>
  <c r="E77" i="9"/>
  <c r="H1114" i="2"/>
  <c r="F68" i="9"/>
  <c r="D68" i="9"/>
  <c r="H1065" i="2" s="1"/>
  <c r="Q15" i="8"/>
  <c r="H855" i="2" s="1"/>
  <c r="Q41" i="8"/>
  <c r="H879" i="2" s="1"/>
  <c r="M40" i="8"/>
  <c r="H40" i="8"/>
  <c r="H42" i="8" s="1"/>
  <c r="H610" i="2" s="1"/>
  <c r="J36" i="8"/>
  <c r="J30" i="8"/>
  <c r="H658" i="2" s="1"/>
  <c r="H1151" i="2"/>
  <c r="R41" i="8"/>
  <c r="H909" i="2" s="1"/>
  <c r="R36" i="8"/>
  <c r="H904" i="2"/>
  <c r="H664" i="2"/>
  <c r="R30" i="8"/>
  <c r="H898" i="2" s="1"/>
  <c r="H652" i="2"/>
  <c r="E89" i="9"/>
  <c r="H1126" i="2" s="1"/>
  <c r="H565" i="2"/>
  <c r="H772" i="2"/>
  <c r="H865" i="2"/>
  <c r="H773" i="2"/>
  <c r="J12" i="8"/>
  <c r="H642" i="2" s="1"/>
  <c r="D42" i="8"/>
  <c r="H490" i="2" s="1"/>
  <c r="H1178" i="2"/>
  <c r="H985" i="2"/>
  <c r="Q12" i="8"/>
  <c r="H852" i="2" s="1"/>
  <c r="Q11" i="8"/>
  <c r="H851" i="2"/>
  <c r="J35" i="8"/>
  <c r="N34" i="8"/>
  <c r="Q34" i="8" s="1"/>
  <c r="R34" i="8" s="1"/>
  <c r="R39" i="8"/>
  <c r="H907" i="2"/>
  <c r="Q17" i="8"/>
  <c r="H978" i="2"/>
  <c r="L14" i="7"/>
  <c r="H417" i="2"/>
  <c r="Q25" i="8"/>
  <c r="I17" i="7"/>
  <c r="L18" i="7"/>
  <c r="H421" i="2" s="1"/>
  <c r="J17" i="7"/>
  <c r="J31" i="7" s="1"/>
  <c r="E17" i="7"/>
  <c r="G17" i="7"/>
  <c r="C21" i="9"/>
  <c r="H921" i="2" s="1"/>
  <c r="O40" i="8"/>
  <c r="H563" i="2"/>
  <c r="L26" i="7"/>
  <c r="H429" i="2" s="1"/>
  <c r="H58" i="2"/>
  <c r="J18" i="8"/>
  <c r="H648" i="2" s="1"/>
  <c r="Q18" i="8"/>
  <c r="H858" i="2"/>
  <c r="G29" i="8"/>
  <c r="I40" i="8"/>
  <c r="H638" i="2" s="1"/>
  <c r="L40" i="8"/>
  <c r="H842" i="2"/>
  <c r="P40" i="8"/>
  <c r="Q35" i="8"/>
  <c r="H873" i="2" s="1"/>
  <c r="Q37" i="8"/>
  <c r="R37" i="8" s="1"/>
  <c r="H905" i="2" s="1"/>
  <c r="J38" i="8"/>
  <c r="Q38" i="8"/>
  <c r="H224" i="2"/>
  <c r="L19" i="7"/>
  <c r="H422" i="2"/>
  <c r="H507" i="2"/>
  <c r="E40" i="8"/>
  <c r="H687" i="2"/>
  <c r="N29" i="8"/>
  <c r="H777" i="2" s="1"/>
  <c r="K40" i="8"/>
  <c r="H482" i="2"/>
  <c r="G34" i="8"/>
  <c r="H1003" i="2"/>
  <c r="H1051" i="2"/>
  <c r="E54" i="9"/>
  <c r="H1094" i="2" s="1"/>
  <c r="H1112" i="2"/>
  <c r="B115" i="9"/>
  <c r="C49" i="8"/>
  <c r="E93" i="9"/>
  <c r="H1090" i="2"/>
  <c r="H1130" i="2"/>
  <c r="Q29" i="8"/>
  <c r="H518" i="2"/>
  <c r="H875" i="2"/>
  <c r="H848" i="2"/>
  <c r="P42" i="8"/>
  <c r="H850" i="2" s="1"/>
  <c r="H728" i="2"/>
  <c r="J29" i="8"/>
  <c r="H567" i="2"/>
  <c r="H310" i="2"/>
  <c r="H376" i="2"/>
  <c r="H354" i="2"/>
  <c r="H857" i="2"/>
  <c r="H663" i="2"/>
  <c r="R35" i="8"/>
  <c r="H903" i="2" s="1"/>
  <c r="R11" i="8"/>
  <c r="H881" i="2" s="1"/>
  <c r="H572" i="2"/>
  <c r="J34" i="8"/>
  <c r="H698" i="2"/>
  <c r="K42" i="8"/>
  <c r="H700" i="2"/>
  <c r="H666" i="2"/>
  <c r="I42" i="8"/>
  <c r="H640" i="2" s="1"/>
  <c r="H818" i="2"/>
  <c r="H266" i="2"/>
  <c r="H864" i="2"/>
  <c r="H782" i="2"/>
  <c r="H872" i="2"/>
  <c r="H662" i="2"/>
  <c r="H902" i="2"/>
  <c r="H657" i="2"/>
  <c r="E85" i="9"/>
  <c r="H1122" i="2" s="1"/>
  <c r="D26" i="9"/>
  <c r="H955" i="2" s="1"/>
  <c r="E28" i="9"/>
  <c r="H989" i="2" s="1"/>
  <c r="E26" i="9"/>
  <c r="H987" i="2" s="1"/>
  <c r="D44" i="6"/>
  <c r="D46" i="6" s="1"/>
  <c r="H655" i="2"/>
  <c r="J17" i="8"/>
  <c r="R17" i="8" s="1"/>
  <c r="H887" i="2" s="1"/>
  <c r="O42" i="8"/>
  <c r="H820" i="2" s="1"/>
  <c r="J13" i="8"/>
  <c r="G71" i="4"/>
  <c r="H69" i="2"/>
  <c r="B50" i="5"/>
  <c r="C46" i="8"/>
  <c r="B54" i="6"/>
  <c r="H643" i="2"/>
  <c r="D73" i="9"/>
  <c r="E76" i="9"/>
  <c r="H1113" i="2" s="1"/>
  <c r="C68" i="9"/>
  <c r="H1022" i="2" s="1"/>
  <c r="E44" i="9"/>
  <c r="E40" i="9" s="1"/>
  <c r="H1001" i="2" s="1"/>
  <c r="E39" i="9"/>
  <c r="H1000" i="2"/>
  <c r="E37" i="9"/>
  <c r="H998" i="2" s="1"/>
  <c r="H1067" i="2"/>
  <c r="E97" i="9"/>
  <c r="H1134" i="2" s="1"/>
  <c r="H64" i="2"/>
  <c r="R18" i="8" l="1"/>
  <c r="H888" i="2" s="1"/>
  <c r="F107" i="9"/>
  <c r="H1195" i="2" s="1"/>
  <c r="D92" i="9"/>
  <c r="H1086" i="2" s="1"/>
  <c r="E94" i="9"/>
  <c r="E92" i="9" s="1"/>
  <c r="H1129" i="2" s="1"/>
  <c r="E73" i="9"/>
  <c r="H1110" i="2" s="1"/>
  <c r="E68" i="9"/>
  <c r="H1108" i="2" s="1"/>
  <c r="E58" i="9"/>
  <c r="H1098" i="2" s="1"/>
  <c r="R23" i="8"/>
  <c r="H892" i="2" s="1"/>
  <c r="J15" i="8"/>
  <c r="H645" i="2" s="1"/>
  <c r="J14" i="8"/>
  <c r="H644" i="2" s="1"/>
  <c r="H161" i="2"/>
  <c r="C94" i="4"/>
  <c r="H71" i="2" s="1"/>
  <c r="D31" i="5"/>
  <c r="H82" i="2"/>
  <c r="H79" i="2"/>
  <c r="H1131" i="2"/>
  <c r="C87" i="9"/>
  <c r="H1038" i="2" s="1"/>
  <c r="E91" i="9"/>
  <c r="H1128" i="2" s="1"/>
  <c r="D82" i="9"/>
  <c r="H1076" i="2" s="1"/>
  <c r="E86" i="9"/>
  <c r="C45" i="9"/>
  <c r="D35" i="9"/>
  <c r="H964" i="2" s="1"/>
  <c r="E36" i="9"/>
  <c r="H997" i="2" s="1"/>
  <c r="D45" i="9"/>
  <c r="D46" i="9" s="1"/>
  <c r="H975" i="2" s="1"/>
  <c r="G27" i="8"/>
  <c r="H566" i="2"/>
  <c r="J27" i="8"/>
  <c r="H656" i="2" s="1"/>
  <c r="N27" i="8"/>
  <c r="Q27" i="8" s="1"/>
  <c r="Q13" i="8"/>
  <c r="R13" i="8" s="1"/>
  <c r="H883" i="2" s="1"/>
  <c r="M42" i="8"/>
  <c r="H760" i="2" s="1"/>
  <c r="Q16" i="8"/>
  <c r="H856" i="2" s="1"/>
  <c r="N19" i="8"/>
  <c r="Q19" i="8" s="1"/>
  <c r="H859" i="2" s="1"/>
  <c r="L42" i="8"/>
  <c r="H730" i="2" s="1"/>
  <c r="Q14" i="8"/>
  <c r="H854" i="2" s="1"/>
  <c r="H647" i="2"/>
  <c r="J16" i="8"/>
  <c r="G19" i="8"/>
  <c r="J19" i="8" s="1"/>
  <c r="H649" i="2" s="1"/>
  <c r="E42" i="8"/>
  <c r="H520" i="2" s="1"/>
  <c r="G31" i="5"/>
  <c r="H170" i="2" s="1"/>
  <c r="H31" i="5"/>
  <c r="H36" i="5" s="1"/>
  <c r="D36" i="5"/>
  <c r="D42" i="5" s="1"/>
  <c r="D45" i="5" s="1"/>
  <c r="G37" i="4"/>
  <c r="D4" i="12" s="1"/>
  <c r="D37" i="5"/>
  <c r="H876" i="2"/>
  <c r="R38" i="8"/>
  <c r="H906" i="2" s="1"/>
  <c r="H776" i="2"/>
  <c r="H548" i="2"/>
  <c r="F42" i="8"/>
  <c r="H550" i="2" s="1"/>
  <c r="H288" i="2"/>
  <c r="F31" i="7"/>
  <c r="M34" i="7"/>
  <c r="H459" i="2" s="1"/>
  <c r="H456" i="2"/>
  <c r="H218" i="2"/>
  <c r="L13" i="7"/>
  <c r="H416" i="2" s="1"/>
  <c r="H861" i="2"/>
  <c r="R21" i="8"/>
  <c r="H891" i="2" s="1"/>
  <c r="H11" i="2"/>
  <c r="D15" i="12"/>
  <c r="C7" i="14"/>
  <c r="D7" i="14" s="1"/>
  <c r="D56" i="4"/>
  <c r="D95" i="4" s="1"/>
  <c r="H142" i="2"/>
  <c r="C31" i="5"/>
  <c r="H319" i="2"/>
  <c r="G31" i="7"/>
  <c r="H363" i="2"/>
  <c r="I31" i="7"/>
  <c r="H407" i="2"/>
  <c r="K31" i="7"/>
  <c r="H863" i="2"/>
  <c r="R24" i="8"/>
  <c r="H893" i="2" s="1"/>
  <c r="C56" i="4"/>
  <c r="C46" i="4"/>
  <c r="H33" i="2" s="1"/>
  <c r="H1005" i="2"/>
  <c r="G36" i="5"/>
  <c r="G79" i="4"/>
  <c r="H120" i="2"/>
  <c r="H853" i="2"/>
  <c r="H33" i="5"/>
  <c r="R12" i="8"/>
  <c r="H882" i="2" s="1"/>
  <c r="H867" i="2"/>
  <c r="R29" i="8"/>
  <c r="H897" i="2" s="1"/>
  <c r="E31" i="7"/>
  <c r="J34" i="7"/>
  <c r="H393" i="2" s="1"/>
  <c r="H390" i="2"/>
  <c r="H977" i="2"/>
  <c r="C44" i="6"/>
  <c r="H86" i="2"/>
  <c r="H608" i="2"/>
  <c r="H758" i="2"/>
  <c r="N40" i="8"/>
  <c r="R31" i="8"/>
  <c r="H899" i="2" s="1"/>
  <c r="H659" i="2"/>
  <c r="H860" i="2"/>
  <c r="R20" i="8"/>
  <c r="H890" i="2" s="1"/>
  <c r="C17" i="7"/>
  <c r="H488" i="2"/>
  <c r="G40" i="8"/>
  <c r="H654" i="2"/>
  <c r="R25" i="8"/>
  <c r="H894" i="2" s="1"/>
  <c r="H332" i="2"/>
  <c r="H31" i="7"/>
  <c r="R22" i="8"/>
  <c r="B31" i="10"/>
  <c r="B38" i="7"/>
  <c r="B111" i="9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C179" i="2"/>
  <c r="C177" i="2"/>
  <c r="C175" i="2"/>
  <c r="C173" i="2"/>
  <c r="C171" i="2"/>
  <c r="C169" i="2"/>
  <c r="C167" i="2"/>
  <c r="C165" i="2"/>
  <c r="C163" i="2"/>
  <c r="C161" i="2"/>
  <c r="C159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9" i="2"/>
  <c r="C127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D87" i="9" l="1"/>
  <c r="H1081" i="2" s="1"/>
  <c r="R15" i="8"/>
  <c r="H885" i="2" s="1"/>
  <c r="R14" i="8"/>
  <c r="H884" i="2" s="1"/>
  <c r="H769" i="2"/>
  <c r="D33" i="5"/>
  <c r="D18" i="12"/>
  <c r="C11" i="14"/>
  <c r="C98" i="9"/>
  <c r="H1049" i="2" s="1"/>
  <c r="D98" i="9"/>
  <c r="D99" i="9" s="1"/>
  <c r="H1093" i="2" s="1"/>
  <c r="E87" i="9"/>
  <c r="H1124" i="2" s="1"/>
  <c r="H1092" i="2"/>
  <c r="H1123" i="2"/>
  <c r="E82" i="9"/>
  <c r="H942" i="2"/>
  <c r="C46" i="9"/>
  <c r="H943" i="2" s="1"/>
  <c r="E35" i="9"/>
  <c r="H974" i="2"/>
  <c r="R27" i="8"/>
  <c r="R19" i="8"/>
  <c r="H646" i="2"/>
  <c r="R16" i="8"/>
  <c r="H886" i="2" s="1"/>
  <c r="H559" i="2"/>
  <c r="H37" i="5"/>
  <c r="H42" i="5" s="1"/>
  <c r="H44" i="5" s="1"/>
  <c r="H94" i="2"/>
  <c r="H788" i="2"/>
  <c r="Q40" i="8"/>
  <c r="H212" i="2"/>
  <c r="C46" i="6"/>
  <c r="H280" i="2"/>
  <c r="E34" i="7"/>
  <c r="H283" i="2" s="1"/>
  <c r="N42" i="8"/>
  <c r="H790" i="2" s="1"/>
  <c r="H124" i="2"/>
  <c r="D13" i="12"/>
  <c r="D12" i="12"/>
  <c r="D5" i="12"/>
  <c r="D19" i="12" s="1"/>
  <c r="D11" i="12"/>
  <c r="D10" i="12"/>
  <c r="C99" i="9"/>
  <c r="H1050" i="2" s="1"/>
  <c r="C95" i="4"/>
  <c r="H41" i="2"/>
  <c r="H34" i="7"/>
  <c r="H349" i="2" s="1"/>
  <c r="H346" i="2"/>
  <c r="J40" i="8"/>
  <c r="H578" i="2"/>
  <c r="H222" i="2"/>
  <c r="L17" i="7"/>
  <c r="H420" i="2" s="1"/>
  <c r="C31" i="7"/>
  <c r="H174" i="2"/>
  <c r="G42" i="8"/>
  <c r="H580" i="2" s="1"/>
  <c r="H412" i="2"/>
  <c r="K34" i="7"/>
  <c r="H415" i="2" s="1"/>
  <c r="I34" i="7"/>
  <c r="H371" i="2" s="1"/>
  <c r="H368" i="2"/>
  <c r="H324" i="2"/>
  <c r="G34" i="7"/>
  <c r="H327" i="2" s="1"/>
  <c r="C36" i="5"/>
  <c r="H143" i="2"/>
  <c r="C33" i="5"/>
  <c r="H144" i="2" s="1"/>
  <c r="G33" i="5"/>
  <c r="H171" i="2" s="1"/>
  <c r="G95" i="4"/>
  <c r="F34" i="7"/>
  <c r="H305" i="2" s="1"/>
  <c r="H302" i="2"/>
  <c r="H866" i="2"/>
  <c r="H896" i="2"/>
  <c r="H889" i="2"/>
  <c r="H1119" i="2" l="1"/>
  <c r="E98" i="9"/>
  <c r="H996" i="2"/>
  <c r="E45" i="9"/>
  <c r="G37" i="5"/>
  <c r="H147" i="2"/>
  <c r="D8" i="12"/>
  <c r="H236" i="2"/>
  <c r="C34" i="7"/>
  <c r="L31" i="7"/>
  <c r="H434" i="2" s="1"/>
  <c r="H668" i="2"/>
  <c r="R40" i="8"/>
  <c r="J42" i="8"/>
  <c r="H670" i="2" s="1"/>
  <c r="H72" i="2"/>
  <c r="C6" i="14"/>
  <c r="D6" i="12"/>
  <c r="D20" i="12" s="1"/>
  <c r="D16" i="12"/>
  <c r="E10" i="14"/>
  <c r="D10" i="14" s="1"/>
  <c r="H214" i="2"/>
  <c r="H878" i="2"/>
  <c r="Q42" i="8"/>
  <c r="H880" i="2" s="1"/>
  <c r="H125" i="2"/>
  <c r="E6" i="14"/>
  <c r="C42" i="5"/>
  <c r="C37" i="5"/>
  <c r="H45" i="5"/>
  <c r="D44" i="5"/>
  <c r="H1135" i="2" l="1"/>
  <c r="E99" i="9"/>
  <c r="H1136" i="2" s="1"/>
  <c r="E46" i="9"/>
  <c r="H1007" i="2" s="1"/>
  <c r="H1006" i="2"/>
  <c r="H148" i="2"/>
  <c r="D21" i="12"/>
  <c r="D6" i="14"/>
  <c r="H239" i="2"/>
  <c r="L34" i="7"/>
  <c r="H153" i="2"/>
  <c r="H908" i="2"/>
  <c r="R42" i="8"/>
  <c r="H910" i="2" s="1"/>
  <c r="C45" i="5"/>
  <c r="H156" i="2" s="1"/>
  <c r="G42" i="5"/>
  <c r="G44" i="5" s="1"/>
  <c r="H178" i="2" s="1"/>
  <c r="H175" i="2"/>
  <c r="D22" i="12" l="1"/>
  <c r="D23" i="12"/>
  <c r="D24" i="12"/>
  <c r="G45" i="5"/>
  <c r="H179" i="2" s="1"/>
  <c r="C44" i="5"/>
  <c r="H176" i="2"/>
  <c r="E11" i="14"/>
  <c r="D11" i="14" s="1"/>
  <c r="H437" i="2"/>
  <c r="E8" i="14" l="1"/>
  <c r="D8" i="14" s="1"/>
  <c r="H155" i="2"/>
</calcChain>
</file>

<file path=xl/sharedStrings.xml><?xml version="1.0" encoding="utf-8"?>
<sst xmlns="http://schemas.openxmlformats.org/spreadsheetml/2006/main" count="4164" uniqueCount="973">
  <si>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</si>
  <si>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</si>
  <si>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</si>
  <si>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</si>
  <si>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</si>
  <si>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</si>
  <si>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</si>
  <si>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</si>
  <si>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</si>
  <si>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</si>
  <si>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</si>
  <si>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</si>
  <si>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</si>
  <si>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</si>
  <si>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</si>
  <si>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</si>
  <si>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</si>
  <si>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</si>
  <si>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</si>
  <si>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</si>
  <si>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</si>
  <si>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</si>
  <si>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</si>
  <si>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</si>
  <si>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</si>
  <si>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</si>
  <si>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</si>
  <si>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</si>
  <si>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</si>
  <si>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</si>
  <si>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</si>
  <si>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</si>
  <si>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</si>
  <si>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</si>
  <si>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</si>
  <si>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</si>
  <si>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</si>
  <si>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</si>
  <si>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</si>
  <si>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</si>
  <si>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</si>
  <si>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</si>
  <si>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</si>
  <si>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</si>
  <si>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</si>
  <si>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</si>
  <si>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</si>
  <si>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</si>
  <si>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</si>
  <si>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</si>
  <si>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</si>
  <si>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</si>
  <si>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</si>
  <si>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</si>
  <si>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</si>
  <si>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</si>
  <si>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</si>
  <si>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</si>
  <si>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</si>
  <si>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</si>
  <si>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</si>
  <si>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</si>
  <si>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</si>
  <si>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</si>
  <si>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</si>
  <si>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</si>
  <si>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</si>
  <si>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</si>
  <si>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</si>
  <si>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</si>
  <si>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</si>
  <si>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</si>
  <si>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</si>
  <si>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</si>
  <si>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</si>
  <si>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</si>
  <si>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</si>
  <si>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</si>
  <si>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</si>
  <si>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</si>
  <si>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</si>
  <si>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</si>
  <si>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</si>
  <si>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</si>
  <si>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</si>
  <si>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</si>
  <si>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</si>
  <si>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</si>
  <si>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</si>
  <si>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</si>
  <si>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</si>
  <si>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</si>
  <si>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</si>
  <si>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</si>
  <si>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</si>
  <si>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</si>
  <si>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</si>
  <si>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</si>
  <si>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</si>
  <si>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</si>
  <si>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</si>
  <si>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</si>
  <si>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</si>
  <si>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</si>
  <si>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</si>
  <si>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</si>
  <si>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</si>
  <si>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</si>
  <si>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</si>
  <si>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</si>
  <si>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</si>
  <si>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</si>
  <si>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</si>
  <si>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</si>
  <si>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</si>
  <si>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</si>
  <si>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</si>
  <si>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</si>
  <si>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</si>
  <si>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</si>
  <si>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</si>
  <si>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</si>
  <si>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</si>
  <si>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</si>
  <si>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</si>
  <si>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</si>
  <si>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</si>
  <si>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</si>
  <si>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</si>
  <si>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</si>
  <si>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</si>
  <si>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</si>
  <si>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</si>
  <si>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</si>
  <si>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</si>
  <si>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</si>
  <si>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</si>
  <si>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</si>
  <si>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</si>
  <si>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</si>
  <si>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</si>
  <si>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</si>
  <si>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</si>
  <si>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</si>
  <si>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</si>
  <si>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</si>
  <si>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</si>
  <si>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</si>
  <si>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</si>
  <si>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</si>
  <si>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</si>
  <si>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</si>
  <si>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</si>
  <si>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</si>
  <si>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</si>
  <si>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</si>
  <si>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</si>
  <si>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</si>
  <si>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</si>
  <si>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</si>
  <si>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</si>
  <si>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</si>
  <si>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</si>
  <si>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</si>
  <si>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</si>
  <si>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</si>
  <si>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</si>
  <si>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</si>
  <si>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</si>
  <si>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</si>
  <si>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</si>
  <si>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</si>
  <si>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</si>
  <si>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</si>
  <si>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</si>
  <si>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</si>
  <si>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</si>
  <si>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</si>
  <si>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</si>
  <si>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</si>
  <si>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</si>
  <si>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</si>
  <si>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</si>
  <si>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</si>
  <si>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</si>
  <si>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</si>
  <si>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</si>
  <si>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</si>
  <si>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</si>
  <si>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</si>
  <si>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</si>
  <si>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</si>
  <si>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</si>
  <si>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</si>
  <si>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</si>
  <si>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</si>
  <si>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</si>
  <si>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</si>
  <si>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</si>
  <si>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</si>
  <si>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</si>
  <si>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</si>
  <si>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</si>
  <si>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</si>
  <si>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</si>
  <si>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</si>
  <si>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</si>
  <si>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</si>
  <si>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</si>
  <si>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</si>
  <si>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</si>
  <si>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</si>
  <si>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</si>
  <si>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</si>
  <si>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</si>
  <si>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</si>
  <si>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</si>
  <si>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</si>
  <si>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</si>
  <si>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</si>
  <si>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</si>
  <si>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</si>
  <si>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</si>
  <si>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</si>
  <si>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</si>
  <si>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</si>
  <si>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</si>
  <si>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</si>
  <si>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</si>
  <si>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</si>
  <si>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</si>
  <si>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</si>
  <si>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</si>
  <si>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</si>
  <si>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</si>
  <si>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</si>
  <si>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</si>
  <si>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</si>
  <si>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</si>
  <si>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</si>
  <si>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</si>
  <si>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</si>
  <si>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</si>
  <si>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</si>
  <si>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</si>
  <si>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</si>
  <si>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</si>
  <si>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</si>
  <si>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</si>
  <si>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</si>
  <si>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</si>
  <si>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</si>
  <si>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</si>
  <si>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</si>
  <si>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</si>
  <si>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</si>
  <si>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</si>
  <si>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</si>
  <si>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</si>
  <si>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</si>
  <si>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</si>
  <si>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</si>
  <si>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</si>
  <si>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</si>
  <si>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</si>
  <si>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</si>
  <si>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</si>
  <si>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</si>
  <si>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</si>
  <si>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</si>
  <si>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</si>
  <si>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</si>
  <si>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</si>
  <si>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</si>
  <si>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</si>
  <si>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</si>
  <si>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</si>
  <si>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</si>
  <si>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</si>
  <si>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</si>
  <si>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</si>
  <si>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</si>
  <si>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</si>
  <si>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</si>
  <si>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</si>
  <si>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</si>
  <si>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</si>
  <si>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</si>
  <si>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</si>
  <si>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</si>
  <si>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</si>
  <si>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</si>
  <si>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</si>
  <si>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</si>
  <si>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</si>
  <si>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</si>
  <si>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</si>
  <si>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</si>
  <si>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</si>
  <si>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</si>
  <si>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</si>
  <si>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</si>
  <si>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</si>
  <si>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</si>
  <si>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</si>
  <si>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</si>
  <si>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</si>
  <si>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</si>
  <si>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</si>
  <si>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</si>
  <si>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</si>
  <si>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</si>
  <si>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</si>
  <si>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</si>
  <si>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</si>
  <si>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</si>
  <si>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</si>
  <si>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</si>
  <si>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</si>
  <si>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</si>
  <si>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</si>
  <si>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</si>
  <si>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</si>
  <si>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</si>
  <si>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</si>
  <si>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</si>
  <si>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</si>
  <si>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</si>
  <si>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</si>
  <si>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</si>
  <si>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</si>
  <si>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</si>
  <si>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</si>
  <si>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</si>
  <si>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</si>
  <si>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</si>
  <si>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</si>
  <si>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</si>
  <si>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</si>
  <si>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</si>
  <si>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</si>
  <si>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</si>
  <si>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</si>
  <si>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</si>
  <si>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</si>
  <si>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</si>
  <si>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</si>
  <si>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</si>
  <si>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</si>
  <si>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</si>
  <si>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</si>
  <si>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</si>
  <si>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</si>
  <si>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</si>
  <si>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</si>
  <si>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</si>
  <si>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</si>
  <si>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</si>
  <si>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</si>
  <si>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</si>
  <si>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</si>
  <si>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</si>
  <si>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</si>
  <si>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</si>
  <si>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</si>
  <si>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</si>
  <si>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</si>
  <si>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</si>
  <si>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</si>
  <si>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</si>
  <si>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</si>
  <si>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</si>
  <si>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</si>
  <si>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</si>
  <si>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</si>
  <si>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</si>
  <si>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</si>
  <si>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</si>
  <si>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</si>
  <si>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</si>
  <si>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</si>
  <si>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</si>
  <si>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</si>
  <si>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</si>
  <si>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</si>
  <si>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</si>
  <si>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</si>
  <si>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</si>
  <si>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</si>
  <si>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</si>
  <si>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</si>
  <si>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</si>
  <si>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</si>
  <si>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</si>
  <si>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</si>
  <si>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</si>
  <si>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</si>
  <si>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</si>
  <si>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</si>
  <si>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</si>
  <si>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</si>
  <si>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</si>
  <si>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</si>
  <si>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</si>
  <si>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</si>
  <si>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</si>
  <si>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</si>
  <si>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</si>
  <si>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</si>
  <si>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</si>
  <si>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</si>
  <si>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</si>
  <si>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</si>
  <si>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</si>
  <si>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</si>
  <si>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</si>
  <si>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</si>
  <si>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</si>
  <si>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</si>
  <si>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</si>
  <si>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</si>
  <si>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</si>
  <si>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</si>
  <si>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</si>
  <si>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</si>
  <si>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</si>
  <si>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</si>
  <si>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</si>
  <si>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</si>
  <si>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</si>
  <si>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</si>
  <si>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</si>
  <si>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</si>
  <si>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</si>
  <si>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</si>
  <si>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</si>
  <si>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</si>
  <si>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</si>
  <si>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</si>
  <si>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</si>
  <si>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</si>
  <si>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</si>
  <si>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</si>
  <si>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</si>
  <si>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</si>
  <si>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</si>
  <si>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</si>
  <si>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</si>
  <si>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</si>
  <si>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</si>
  <si>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</si>
  <si>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</si>
  <si>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</si>
  <si>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</si>
  <si>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</si>
  <si>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</si>
  <si>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</si>
  <si>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</si>
  <si>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</si>
  <si>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</si>
  <si>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</si>
  <si>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</si>
  <si>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</si>
  <si>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</si>
  <si>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</si>
  <si>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</si>
  <si>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</si>
  <si>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</si>
  <si>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</si>
  <si>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</si>
  <si>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</si>
  <si>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</si>
  <si>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</si>
  <si>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</si>
  <si>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</si>
  <si>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</si>
  <si>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</si>
  <si>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</si>
  <si>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</si>
  <si>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</si>
  <si>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</si>
  <si>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</si>
  <si>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</si>
  <si>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</si>
  <si>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</si>
  <si>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</si>
  <si>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</si>
  <si>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</si>
  <si>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</si>
  <si>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</si>
  <si>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</si>
  <si>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</si>
  <si>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</si>
  <si>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</si>
  <si>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</si>
  <si>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</si>
  <si>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</si>
  <si>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</si>
  <si>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</si>
  <si>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</si>
  <si>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</si>
  <si>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</si>
  <si>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</si>
  <si>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</si>
  <si>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</si>
  <si>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</si>
  <si>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</si>
  <si>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</si>
  <si>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</si>
  <si>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</si>
  <si>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</si>
  <si>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</si>
  <si>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</si>
  <si>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</si>
  <si>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</si>
  <si>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</si>
  <si>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</si>
  <si>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</si>
  <si>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</si>
  <si>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</si>
  <si>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</si>
  <si>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</si>
  <si>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</si>
  <si>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</si>
  <si>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</si>
  <si>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</si>
  <si>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</si>
  <si>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</si>
  <si>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</si>
  <si>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</si>
  <si>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</si>
  <si>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</si>
  <si>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</si>
  <si>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</si>
  <si>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</si>
  <si>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</si>
  <si>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</si>
  <si>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</si>
  <si>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</si>
  <si>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</si>
  <si>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</si>
  <si>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</si>
  <si>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</si>
  <si>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</si>
  <si>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</si>
  <si>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</si>
  <si>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</si>
  <si>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</si>
  <si>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</si>
  <si>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</si>
  <si>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</si>
  <si>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</si>
  <si>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</si>
  <si>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</si>
  <si>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</si>
  <si>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</si>
  <si>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</si>
  <si>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</si>
  <si>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</si>
  <si>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</si>
  <si>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</si>
  <si>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</si>
  <si>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</si>
  <si>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</si>
  <si>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</si>
  <si>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</si>
  <si>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</si>
  <si>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</si>
  <si>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</si>
  <si>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</si>
  <si>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</si>
  <si>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</si>
  <si>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</si>
  <si>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</si>
  <si>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</si>
  <si>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</si>
  <si>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</si>
  <si>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</si>
  <si>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</si>
  <si>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</si>
  <si>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</si>
  <si>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</si>
  <si>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</si>
  <si>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</si>
  <si>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</si>
  <si>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</si>
  <si>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</si>
  <si>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</si>
  <si>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</si>
  <si>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</si>
  <si>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</si>
  <si>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</si>
  <si>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</si>
  <si>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</si>
  <si>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</si>
  <si>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</si>
  <si>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</si>
  <si>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</si>
  <si>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</si>
  <si>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</si>
  <si>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</si>
  <si>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</si>
  <si>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</si>
  <si>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</si>
  <si>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</si>
  <si>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</si>
  <si>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</si>
  <si>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</si>
  <si>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</si>
  <si>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</si>
  <si>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</si>
  <si>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</si>
  <si>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</si>
  <si>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</si>
  <si>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</si>
  <si>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</si>
  <si>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</si>
  <si>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</si>
  <si>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</si>
  <si>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</si>
  <si>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</si>
  <si>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</si>
  <si>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</si>
  <si>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</si>
  <si>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</si>
  <si>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</si>
  <si>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</si>
  <si>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</si>
  <si>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</si>
  <si>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</si>
  <si>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</si>
  <si>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</si>
  <si>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</si>
  <si>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</si>
  <si>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</si>
  <si>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</si>
  <si>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</si>
  <si>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</si>
  <si>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</si>
  <si>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</si>
  <si>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</si>
  <si>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</si>
  <si>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</si>
  <si>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</si>
  <si>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</si>
  <si>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</si>
  <si>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</si>
  <si>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</si>
  <si>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</si>
  <si>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</si>
  <si>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</si>
  <si>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</si>
  <si>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</si>
  <si>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</si>
  <si>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</si>
  <si>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</si>
  <si>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</si>
  <si>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</si>
  <si>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</si>
  <si>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</si>
  <si>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</si>
  <si>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</si>
  <si>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</si>
  <si>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</si>
  <si>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</si>
  <si>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</si>
  <si>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</si>
  <si>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</si>
  <si>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</si>
  <si>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</si>
  <si>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</si>
  <si>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</si>
  <si>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</si>
  <si>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</si>
  <si>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</si>
  <si>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</si>
  <si>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</si>
  <si>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</si>
  <si>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</si>
  <si>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</si>
  <si>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</si>
  <si>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</si>
  <si>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</si>
  <si>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</si>
  <si>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</si>
  <si>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</si>
  <si>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</si>
  <si>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</si>
  <si>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</si>
  <si>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</si>
  <si>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</si>
  <si>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</si>
  <si>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</si>
  <si>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</si>
  <si>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</si>
  <si>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</si>
  <si>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</si>
  <si>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</si>
  <si>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</si>
  <si>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</si>
  <si>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</si>
  <si>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</si>
  <si>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</si>
  <si>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</si>
  <si>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</si>
  <si>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</si>
  <si>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</si>
  <si>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</si>
  <si>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</si>
  <si>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</si>
  <si>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</si>
  <si>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</si>
  <si>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</si>
  <si>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</si>
  <si>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</si>
  <si>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</si>
  <si>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</si>
  <si>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</si>
  <si>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</si>
  <si>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</si>
  <si>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</si>
  <si>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</si>
  <si>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</si>
  <si>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</si>
  <si>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</si>
  <si>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</si>
  <si>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</si>
  <si>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</si>
  <si>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</si>
  <si>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</si>
  <si>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</si>
  <si>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</si>
  <si>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</si>
  <si>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</si>
  <si>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</si>
  <si>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</si>
  <si>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</si>
  <si>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</si>
  <si>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</si>
  <si>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</si>
  <si>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</si>
  <si>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</si>
  <si>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</si>
  <si>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</si>
  <si>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</si>
  <si>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</si>
  <si>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</si>
  <si>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</si>
  <si>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</si>
  <si>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</si>
  <si>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</si>
  <si>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</si>
  <si>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</si>
  <si>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</si>
  <si>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</si>
  <si>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</si>
  <si>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</si>
  <si>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</si>
  <si>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</si>
  <si>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</si>
  <si>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</si>
  <si>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</si>
  <si>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</si>
  <si>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</si>
  <si>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</si>
  <si>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</si>
  <si>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</si>
  <si>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</si>
  <si>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</si>
  <si>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</si>
  <si>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</si>
  <si>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</si>
  <si>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</si>
  <si>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</si>
  <si>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</si>
  <si>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</si>
  <si>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</si>
  <si>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</si>
  <si>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</si>
  <si>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</si>
  <si>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</si>
  <si>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</si>
  <si>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</si>
  <si>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</si>
  <si>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</si>
  <si>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</si>
  <si>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</si>
  <si>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</si>
  <si>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</si>
  <si>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</si>
  <si>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</si>
  <si>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</si>
  <si>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</si>
  <si>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</si>
  <si>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</si>
  <si>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</si>
  <si>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</si>
  <si>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</si>
  <si>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</si>
  <si>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</si>
  <si>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</si>
  <si>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</si>
  <si>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</si>
  <si>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</si>
  <si>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</si>
  <si>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</si>
  <si>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</si>
  <si>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</si>
  <si>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</si>
  <si>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</si>
  <si>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</si>
  <si>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</si>
  <si>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</si>
  <si>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</si>
  <si>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</si>
  <si>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</si>
  <si>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</si>
  <si>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</si>
  <si>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</si>
  <si>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</si>
  <si>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</si>
  <si>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</si>
  <si>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</si>
  <si>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</si>
  <si>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</si>
  <si>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</si>
  <si>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</si>
  <si>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</si>
  <si>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</si>
  <si>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</si>
  <si>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</si>
  <si>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</si>
  <si>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</si>
  <si>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</si>
  <si>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</si>
  <si>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</si>
  <si>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</si>
  <si>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</si>
  <si>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</si>
  <si>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</si>
  <si>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</si>
  <si>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</si>
  <si>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</si>
  <si>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</si>
  <si>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</si>
  <si>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</si>
  <si>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</si>
  <si>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</si>
  <si>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</si>
  <si>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</si>
  <si>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</si>
  <si>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</si>
  <si>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</si>
  <si>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</si>
  <si>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</si>
  <si>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</si>
  <si>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</si>
  <si>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</si>
  <si>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</si>
  <si>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</si>
  <si>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</si>
  <si>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</si>
  <si>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</si>
  <si>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</si>
  <si>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</si>
  <si>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</si>
  <si>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</si>
  <si>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</si>
  <si>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</si>
  <si>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</si>
  <si>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</si>
  <si>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</si>
  <si>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</si>
  <si>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</si>
  <si>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</si>
  <si>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</si>
  <si>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</si>
  <si>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</si>
  <si>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</si>
  <si>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</si>
  <si>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</si>
  <si>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</si>
  <si>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</si>
  <si>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</si>
  <si>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</si>
  <si>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</si>
  <si>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</si>
  <si>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</si>
  <si>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</si>
  <si>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</si>
  <si>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</si>
  <si>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</si>
  <si>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</si>
  <si>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</si>
  <si>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</si>
  <si>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</si>
  <si>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</si>
  <si>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</si>
  <si>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</si>
  <si>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</si>
  <si>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</si>
  <si>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</si>
  <si>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</si>
  <si>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</si>
  <si>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</si>
  <si>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</si>
  <si>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</si>
  <si>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</si>
  <si>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</si>
  <si>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</si>
  <si>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</si>
  <si>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</si>
  <si>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</si>
  <si>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</si>
  <si>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</si>
  <si>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</si>
  <si>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</si>
  <si>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</si>
  <si>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</si>
  <si>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</si>
  <si>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</si>
  <si>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</si>
  <si>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</si>
  <si>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</si>
  <si>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</si>
  <si>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</si>
  <si>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</si>
  <si>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</si>
  <si>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</si>
  <si>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</si>
  <si>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</si>
  <si>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</si>
  <si>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</si>
  <si>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</si>
  <si>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</si>
  <si>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</si>
  <si>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</si>
  <si>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</si>
  <si>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</si>
  <si>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</si>
  <si>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</si>
  <si>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</si>
  <si>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</si>
  <si>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</si>
  <si>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</si>
  <si>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</si>
  <si>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</si>
  <si>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</si>
  <si>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</si>
  <si>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</si>
  <si>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</si>
  <si>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</si>
  <si>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</si>
  <si>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</si>
  <si>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</si>
  <si>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</si>
  <si>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</si>
  <si>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</si>
  <si>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</si>
  <si>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</si>
  <si>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</si>
  <si>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</si>
  <si>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836144932</t>
  </si>
  <si>
    <t>Димитър Димитров</t>
  </si>
  <si>
    <t>Изпълнителен директор</t>
  </si>
  <si>
    <t>гр.Димитровград, ИИЗ, ул.Химкомбинатска</t>
  </si>
  <si>
    <t>0391/60585</t>
  </si>
  <si>
    <t>neochim@neochim.bg</t>
  </si>
  <si>
    <t>http://www.neochim.bg</t>
  </si>
  <si>
    <t>http://www.x3news.com</t>
  </si>
  <si>
    <t>Златка Илиева</t>
  </si>
  <si>
    <t>Главен счетоводител</t>
  </si>
  <si>
    <t>Неохим АД - Дружество - майка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</si>
</sst>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Border="1" applyAlignment="1" applyProtection="1">
      <alignment vertical="center"/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zoomScaleNormal="100" zoomScaleSheetLayoutView="85" workbookViewId="0">
      <selection activeCell="F14" sqref="F14"/>
    </sheetView>
  </sheetViews>
  <sheetFormatPr defaultRowHeight="15.75"/>
  <cols>
    <col min="1" max="1" width="30.7109375" style="655" customWidth="1"/>
    <col min="2" max="2" width="65.7109375" style="655" customWidth="1"/>
    <col min="3" max="26" width="9.140625" style="655"/>
    <col min="27" max="27" width="9.85546875" style="655" bestFit="1" customWidth="1"/>
    <col min="28" max="16384" width="9.140625" style="655"/>
  </cols>
  <sheetData>
    <row r="1" spans="1:27">
      <c r="A1" s="1" t="s">
        <v>937</v>
      </c>
      <c r="B1" s="2"/>
      <c r="Z1" s="665">
        <v>1</v>
      </c>
      <c r="AA1" s="666">
        <f>IF(ISBLANK(_endDate),"",_endDate)</f>
        <v>43100</v>
      </c>
    </row>
    <row r="2" spans="1:27">
      <c r="A2" s="654" t="s">
        <v>938</v>
      </c>
      <c r="B2" s="649"/>
      <c r="Z2" s="665">
        <v>2</v>
      </c>
      <c r="AA2" s="666">
        <f>IF(ISBLANK(_pdeReportingDate),"",_pdeReportingDate)</f>
        <v>43189</v>
      </c>
    </row>
    <row r="3" spans="1:27">
      <c r="A3" s="650" t="s">
        <v>935</v>
      </c>
      <c r="B3" s="651"/>
      <c r="Z3" s="665">
        <v>3</v>
      </c>
      <c r="AA3" s="666" t="str">
        <f>IF(ISBLANK(_authorName),"",_authorName)</f>
        <v>Златка Илиева</v>
      </c>
    </row>
    <row r="4" spans="1:27">
      <c r="A4" s="648" t="s">
        <v>961</v>
      </c>
      <c r="B4" s="649"/>
    </row>
    <row r="5" spans="1:27" ht="47.25">
      <c r="A5" s="652" t="s">
        <v>903</v>
      </c>
      <c r="B5" s="65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7">
        <v>42736</v>
      </c>
    </row>
    <row r="10" spans="1:27">
      <c r="A10" s="7" t="s">
        <v>2</v>
      </c>
      <c r="B10" s="547">
        <v>43100</v>
      </c>
    </row>
    <row r="11" spans="1:27">
      <c r="A11" s="7" t="s">
        <v>950</v>
      </c>
      <c r="B11" s="547">
        <v>43189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972</v>
      </c>
    </row>
    <row r="15" spans="1:27">
      <c r="A15" s="10" t="s">
        <v>942</v>
      </c>
      <c r="B15" s="548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963</v>
      </c>
    </row>
    <row r="18" spans="1:2">
      <c r="A18" s="7" t="s">
        <v>893</v>
      </c>
      <c r="B18" s="546" t="s">
        <v>964</v>
      </c>
    </row>
    <row r="19" spans="1:2">
      <c r="A19" s="7" t="s">
        <v>4</v>
      </c>
      <c r="B19" s="546" t="s">
        <v>965</v>
      </c>
    </row>
    <row r="20" spans="1:2">
      <c r="A20" s="7" t="s">
        <v>5</v>
      </c>
      <c r="B20" s="546" t="s">
        <v>965</v>
      </c>
    </row>
    <row r="21" spans="1:2">
      <c r="A21" s="10" t="s">
        <v>6</v>
      </c>
      <c r="B21" s="548" t="s">
        <v>966</v>
      </c>
    </row>
    <row r="22" spans="1:2">
      <c r="A22" s="10" t="s">
        <v>891</v>
      </c>
      <c r="B22" s="548" t="s">
        <v>966</v>
      </c>
    </row>
    <row r="23" spans="1:2">
      <c r="A23" s="10" t="s">
        <v>7</v>
      </c>
      <c r="B23" s="656" t="s">
        <v>967</v>
      </c>
    </row>
    <row r="24" spans="1:2">
      <c r="A24" s="10" t="s">
        <v>892</v>
      </c>
      <c r="B24" s="657" t="s">
        <v>968</v>
      </c>
    </row>
    <row r="25" spans="1:2">
      <c r="A25" s="7" t="s">
        <v>895</v>
      </c>
      <c r="B25" s="657" t="s">
        <v>969</v>
      </c>
    </row>
    <row r="26" spans="1:2">
      <c r="A26" s="10" t="s">
        <v>943</v>
      </c>
      <c r="B26" s="548" t="s">
        <v>970</v>
      </c>
    </row>
    <row r="27" spans="1:2">
      <c r="A27" s="10" t="s">
        <v>944</v>
      </c>
      <c r="B27" s="548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verticalDpi="72" r:id="rId1"/>
  <headerFooter>
    <oddHeader xml:space="preserve"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5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5.0291698731314727E-2</v>
      </c>
      <c r="E3" s="615"/>
    </row>
    <row r="4" spans="1:5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0.10500709143462415</v>
      </c>
    </row>
    <row r="5" spans="1:5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0.30441344852711566</v>
      </c>
    </row>
    <row r="6" spans="1:5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7.8090266420117349E-2</v>
      </c>
    </row>
    <row r="7" spans="1:5" ht="24" customHeight="1">
      <c r="A7" s="614" t="s">
        <v>866</v>
      </c>
      <c r="B7" s="612"/>
      <c r="C7" s="612"/>
      <c r="D7" s="613"/>
    </row>
    <row r="8" spans="1:5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1.0602097788378144</v>
      </c>
    </row>
    <row r="9" spans="1:5" ht="24" customHeight="1">
      <c r="A9" s="614" t="s">
        <v>869</v>
      </c>
      <c r="B9" s="612"/>
      <c r="C9" s="612"/>
      <c r="D9" s="613"/>
    </row>
    <row r="10" spans="1:5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2.0544705074099521</v>
      </c>
    </row>
    <row r="11" spans="1:5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1.0856152059410475</v>
      </c>
    </row>
    <row r="12" spans="1:5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0.88235679000229006</v>
      </c>
    </row>
    <row r="13" spans="1:5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0.88235679000229006</v>
      </c>
    </row>
    <row r="14" spans="1:5" ht="24" customHeight="1">
      <c r="A14" s="614" t="s">
        <v>876</v>
      </c>
      <c r="B14" s="612"/>
      <c r="C14" s="612"/>
      <c r="D14" s="613"/>
    </row>
    <row r="15" spans="1:5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2.0050427122033634</v>
      </c>
    </row>
    <row r="16" spans="1:5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1.5527466438808819</v>
      </c>
    </row>
    <row r="17" spans="1:5" ht="24" customHeight="1">
      <c r="A17" s="614" t="s">
        <v>879</v>
      </c>
      <c r="B17" s="612"/>
      <c r="C17" s="612"/>
      <c r="D17" s="613"/>
    </row>
    <row r="18" spans="1:5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6.5913149929148179E-2</v>
      </c>
    </row>
    <row r="19" spans="1:5" ht="31.5">
      <c r="A19" s="561">
        <v>13</v>
      </c>
      <c r="B19" s="559" t="s">
        <v>907</v>
      </c>
      <c r="C19" s="560" t="s">
        <v>880</v>
      </c>
      <c r="D19" s="610">
        <f>D4/D5</f>
        <v>0.34494892371770702</v>
      </c>
    </row>
    <row r="20" spans="1:5" ht="31.5">
      <c r="A20" s="561">
        <v>14</v>
      </c>
      <c r="B20" s="559" t="s">
        <v>881</v>
      </c>
      <c r="C20" s="560" t="s">
        <v>882</v>
      </c>
      <c r="D20" s="610">
        <f>D6/D5</f>
        <v>0.2565269924766857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13972</v>
      </c>
      <c r="E21" s="664"/>
    </row>
    <row r="22" spans="1:5" ht="63">
      <c r="A22" s="561">
        <v>16</v>
      </c>
      <c r="B22" s="559" t="s">
        <v>887</v>
      </c>
      <c r="C22" s="560" t="s">
        <v>888</v>
      </c>
      <c r="D22" s="616">
        <f>D21/'1-Баланс'!G37</f>
        <v>0.12541965135275848</v>
      </c>
    </row>
    <row r="23" spans="1:5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0.10834025691825909</v>
      </c>
    </row>
    <row r="24" spans="1:5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1.5112474437627812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RowHeight="15.75"/>
  <cols>
    <col min="1" max="1" width="16.5703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9"/>
      <c r="F2" s="487" t="s">
        <v>826</v>
      </c>
    </row>
    <row r="3" spans="1:14">
      <c r="A3" s="99" t="str">
        <f t="shared" ref="A3:A34" si="0">pdeName</f>
        <v>Неохим АД - Дружество - майка</v>
      </c>
      <c r="B3" s="99" t="str">
        <f t="shared" ref="B3:B34" si="1">pdeBulstat</f>
        <v>836144932</v>
      </c>
      <c r="C3" s="550">
        <f t="shared" ref="C3:C34" si="2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3630</v>
      </c>
    </row>
    <row r="4" spans="1:14">
      <c r="A4" s="99" t="str">
        <f t="shared" si="0"/>
        <v>Неохим АД - Дружество - майка</v>
      </c>
      <c r="B4" s="99" t="str">
        <f t="shared" si="1"/>
        <v>836144932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10177</v>
      </c>
    </row>
    <row r="5" spans="1:14">
      <c r="A5" s="99" t="str">
        <f t="shared" si="0"/>
        <v>Неохим АД - Дружество - майка</v>
      </c>
      <c r="B5" s="99" t="str">
        <f t="shared" si="1"/>
        <v>836144932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39150</v>
      </c>
    </row>
    <row r="6" spans="1:14">
      <c r="A6" s="99" t="str">
        <f t="shared" si="0"/>
        <v>Неохим АД - Дружество - майка</v>
      </c>
      <c r="B6" s="99" t="str">
        <f t="shared" si="1"/>
        <v>836144932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27493</v>
      </c>
    </row>
    <row r="7" spans="1:14">
      <c r="A7" s="99" t="str">
        <f t="shared" si="0"/>
        <v>Неохим АД - Дружество - майка</v>
      </c>
      <c r="B7" s="99" t="str">
        <f t="shared" si="1"/>
        <v>836144932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1768</v>
      </c>
    </row>
    <row r="8" spans="1:14">
      <c r="A8" s="99" t="str">
        <f t="shared" si="0"/>
        <v>Неохим АД - Дружество - майка</v>
      </c>
      <c r="B8" s="99" t="str">
        <f t="shared" si="1"/>
        <v>836144932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126</v>
      </c>
    </row>
    <row r="9" spans="1:14">
      <c r="A9" s="99" t="str">
        <f t="shared" si="0"/>
        <v>Неохим АД - Дружество - майка</v>
      </c>
      <c r="B9" s="99" t="str">
        <f t="shared" si="1"/>
        <v>836144932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4537</v>
      </c>
    </row>
    <row r="10" spans="1:14">
      <c r="A10" s="99" t="str">
        <f t="shared" si="0"/>
        <v>Неохим АД - Дружество - майка</v>
      </c>
      <c r="B10" s="99" t="str">
        <f t="shared" si="1"/>
        <v>836144932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Неохим АД - Дружество - майка</v>
      </c>
      <c r="B11" s="99" t="str">
        <f t="shared" si="1"/>
        <v>836144932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86881</v>
      </c>
    </row>
    <row r="12" spans="1:14">
      <c r="A12" s="99" t="str">
        <f t="shared" si="0"/>
        <v>Неохим АД - Дружество - майка</v>
      </c>
      <c r="B12" s="99" t="str">
        <f t="shared" si="1"/>
        <v>836144932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0</v>
      </c>
    </row>
    <row r="13" spans="1:14">
      <c r="A13" s="99" t="str">
        <f t="shared" si="0"/>
        <v>Неохим АД - Дружество - майка</v>
      </c>
      <c r="B13" s="99" t="str">
        <f t="shared" si="1"/>
        <v>836144932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Неохим АД - Дружество - майка</v>
      </c>
      <c r="B14" s="99" t="str">
        <f t="shared" si="1"/>
        <v>836144932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23</v>
      </c>
    </row>
    <row r="15" spans="1:14">
      <c r="A15" s="99" t="str">
        <f t="shared" si="0"/>
        <v>Неохим АД - Дружество - майка</v>
      </c>
      <c r="B15" s="99" t="str">
        <f t="shared" si="1"/>
        <v>836144932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94</v>
      </c>
    </row>
    <row r="16" spans="1:14">
      <c r="A16" s="99" t="str">
        <f t="shared" si="0"/>
        <v>Неохим АД - Дружество - майка</v>
      </c>
      <c r="B16" s="99" t="str">
        <f t="shared" si="1"/>
        <v>836144932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Неохим АД - Дружество - майка</v>
      </c>
      <c r="B17" s="99" t="str">
        <f t="shared" si="1"/>
        <v>836144932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Неохим АД - Дружество - майка</v>
      </c>
      <c r="B18" s="99" t="str">
        <f t="shared" si="1"/>
        <v>836144932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117</v>
      </c>
    </row>
    <row r="19" spans="1:8">
      <c r="A19" s="99" t="str">
        <f t="shared" si="0"/>
        <v>Неохим АД - Дружество - майка</v>
      </c>
      <c r="B19" s="99" t="str">
        <f t="shared" si="1"/>
        <v>836144932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Неохим АД - Дружество - майка</v>
      </c>
      <c r="B20" s="99" t="str">
        <f t="shared" si="1"/>
        <v>836144932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Неохим АД - Дружество - майка</v>
      </c>
      <c r="B21" s="99" t="str">
        <f t="shared" si="1"/>
        <v>836144932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Неохим АД - Дружество - майка</v>
      </c>
      <c r="B22" s="99" t="str">
        <f t="shared" si="1"/>
        <v>836144932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Неохим АД - Дружество - майка</v>
      </c>
      <c r="B23" s="99" t="str">
        <f t="shared" si="1"/>
        <v>836144932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Неохим АД - Дружество - майка</v>
      </c>
      <c r="B24" s="99" t="str">
        <f t="shared" si="1"/>
        <v>836144932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Неохим АД - Дружество - майка</v>
      </c>
      <c r="B25" s="99" t="str">
        <f t="shared" si="1"/>
        <v>836144932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Неохим АД - Дружество - майка</v>
      </c>
      <c r="B26" s="99" t="str">
        <f t="shared" si="1"/>
        <v>836144932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Неохим АД - Дружество - майка</v>
      </c>
      <c r="B27" s="99" t="str">
        <f t="shared" si="1"/>
        <v>836144932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Неохим АД - Дружество - майка</v>
      </c>
      <c r="B28" s="99" t="str">
        <f t="shared" si="1"/>
        <v>836144932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Неохим АД - Дружество - майка</v>
      </c>
      <c r="B29" s="99" t="str">
        <f t="shared" si="1"/>
        <v>836144932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Неохим АД - Дружество - майка</v>
      </c>
      <c r="B30" s="99" t="str">
        <f t="shared" si="1"/>
        <v>836144932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Неохим АД - Дружество - майка</v>
      </c>
      <c r="B31" s="99" t="str">
        <f t="shared" si="1"/>
        <v>836144932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Неохим АД - Дружество - майка</v>
      </c>
      <c r="B32" s="99" t="str">
        <f t="shared" si="1"/>
        <v>836144932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4</v>
      </c>
    </row>
    <row r="33" spans="1:8">
      <c r="A33" s="99" t="str">
        <f t="shared" si="0"/>
        <v>Неохим АД - Дружество - майка</v>
      </c>
      <c r="B33" s="99" t="str">
        <f t="shared" si="1"/>
        <v>836144932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4</v>
      </c>
    </row>
    <row r="34" spans="1:8">
      <c r="A34" s="99" t="str">
        <f t="shared" si="0"/>
        <v>Неохим АД - Дружество - майка</v>
      </c>
      <c r="B34" s="99" t="str">
        <f t="shared" si="1"/>
        <v>836144932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Неохим АД - Дружество - майка</v>
      </c>
      <c r="B35" s="99" t="str">
        <f t="shared" ref="B35:B66" si="4">pdeBulstat</f>
        <v>836144932</v>
      </c>
      <c r="C35" s="550">
        <f t="shared" ref="C35:C66" si="5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Неохим АД - Дружество - майка</v>
      </c>
      <c r="B36" s="99" t="str">
        <f t="shared" si="4"/>
        <v>836144932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Неохим АД - Дружество - майка</v>
      </c>
      <c r="B37" s="99" t="str">
        <f t="shared" si="4"/>
        <v>836144932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Неохим АД - Дружество - майка</v>
      </c>
      <c r="B38" s="99" t="str">
        <f t="shared" si="4"/>
        <v>836144932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Неохим АД - Дружество - майка</v>
      </c>
      <c r="B39" s="99" t="str">
        <f t="shared" si="4"/>
        <v>836144932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Неохим АД - Дружество - майка</v>
      </c>
      <c r="B40" s="99" t="str">
        <f t="shared" si="4"/>
        <v>836144932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0</v>
      </c>
    </row>
    <row r="41" spans="1:8">
      <c r="A41" s="99" t="str">
        <f t="shared" si="3"/>
        <v>Неохим АД - Дружество - майка</v>
      </c>
      <c r="B41" s="99" t="str">
        <f t="shared" si="4"/>
        <v>836144932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87002</v>
      </c>
    </row>
    <row r="42" spans="1:8">
      <c r="A42" s="99" t="str">
        <f t="shared" si="3"/>
        <v>Неохим АД - Дружество - майка</v>
      </c>
      <c r="B42" s="99" t="str">
        <f t="shared" si="4"/>
        <v>836144932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21213</v>
      </c>
    </row>
    <row r="43" spans="1:8">
      <c r="A43" s="99" t="str">
        <f t="shared" si="3"/>
        <v>Неохим АД - Дружество - майка</v>
      </c>
      <c r="B43" s="99" t="str">
        <f t="shared" si="4"/>
        <v>836144932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5055</v>
      </c>
    </row>
    <row r="44" spans="1:8">
      <c r="A44" s="99" t="str">
        <f t="shared" si="3"/>
        <v>Неохим АД - Дружество - майка</v>
      </c>
      <c r="B44" s="99" t="str">
        <f t="shared" si="4"/>
        <v>836144932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9</v>
      </c>
    </row>
    <row r="45" spans="1:8">
      <c r="A45" s="99" t="str">
        <f t="shared" si="3"/>
        <v>Неохим АД - Дружество - майка</v>
      </c>
      <c r="B45" s="99" t="str">
        <f t="shared" si="4"/>
        <v>836144932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2734</v>
      </c>
    </row>
    <row r="46" spans="1:8">
      <c r="A46" s="99" t="str">
        <f t="shared" si="3"/>
        <v>Неохим АД - Дружество - майка</v>
      </c>
      <c r="B46" s="99" t="str">
        <f t="shared" si="4"/>
        <v>836144932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Неохим АД - Дружество - майка</v>
      </c>
      <c r="B47" s="99" t="str">
        <f t="shared" si="4"/>
        <v>836144932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Неохим АД - Дружество - майка</v>
      </c>
      <c r="B48" s="99" t="str">
        <f t="shared" si="4"/>
        <v>836144932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29011</v>
      </c>
    </row>
    <row r="49" spans="1:8">
      <c r="A49" s="99" t="str">
        <f t="shared" si="3"/>
        <v>Неохим АД - Дружество - майка</v>
      </c>
      <c r="B49" s="99" t="str">
        <f t="shared" si="4"/>
        <v>836144932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9</v>
      </c>
    </row>
    <row r="50" spans="1:8">
      <c r="A50" s="99" t="str">
        <f t="shared" si="3"/>
        <v>Неохим АД - Дружество - майка</v>
      </c>
      <c r="B50" s="99" t="str">
        <f t="shared" si="4"/>
        <v>836144932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3844</v>
      </c>
    </row>
    <row r="51" spans="1:8">
      <c r="A51" s="99" t="str">
        <f t="shared" si="3"/>
        <v>Неохим АД - Дружество - майка</v>
      </c>
      <c r="B51" s="99" t="str">
        <f t="shared" si="4"/>
        <v>836144932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0</v>
      </c>
    </row>
    <row r="52" spans="1:8">
      <c r="A52" s="99" t="str">
        <f t="shared" si="3"/>
        <v>Неохим АД - Дружество - майка</v>
      </c>
      <c r="B52" s="99" t="str">
        <f t="shared" si="4"/>
        <v>836144932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Неохим АД - Дружество - майка</v>
      </c>
      <c r="B53" s="99" t="str">
        <f t="shared" si="4"/>
        <v>836144932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10</v>
      </c>
    </row>
    <row r="54" spans="1:8">
      <c r="A54" s="99" t="str">
        <f t="shared" si="3"/>
        <v>Неохим АД - Дружество - майка</v>
      </c>
      <c r="B54" s="99" t="str">
        <f t="shared" si="4"/>
        <v>836144932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1294</v>
      </c>
    </row>
    <row r="55" spans="1:8">
      <c r="A55" s="99" t="str">
        <f t="shared" si="3"/>
        <v>Неохим АД - Дружество - майка</v>
      </c>
      <c r="B55" s="99" t="str">
        <f t="shared" si="4"/>
        <v>836144932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Неохим АД - Дружество - майка</v>
      </c>
      <c r="B56" s="99" t="str">
        <f t="shared" si="4"/>
        <v>836144932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1056</v>
      </c>
    </row>
    <row r="57" spans="1:8">
      <c r="A57" s="99" t="str">
        <f t="shared" si="3"/>
        <v>Неохим АД - Дружество - майка</v>
      </c>
      <c r="B57" s="99" t="str">
        <f t="shared" si="4"/>
        <v>836144932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6213</v>
      </c>
    </row>
    <row r="58" spans="1:8">
      <c r="A58" s="99" t="str">
        <f t="shared" si="3"/>
        <v>Неохим АД - Дружество - майка</v>
      </c>
      <c r="B58" s="99" t="str">
        <f t="shared" si="4"/>
        <v>836144932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Неохим АД - Дружество - майка</v>
      </c>
      <c r="B59" s="99" t="str">
        <f t="shared" si="4"/>
        <v>836144932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Неохим АД - Дружество - майка</v>
      </c>
      <c r="B60" s="99" t="str">
        <f t="shared" si="4"/>
        <v>836144932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Неохим АД - Дружество - майка</v>
      </c>
      <c r="B61" s="99" t="str">
        <f t="shared" si="4"/>
        <v>836144932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Неохим АД - Дружество - майка</v>
      </c>
      <c r="B62" s="99" t="str">
        <f t="shared" si="4"/>
        <v>836144932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Неохим АД - Дружество - майка</v>
      </c>
      <c r="B63" s="99" t="str">
        <f t="shared" si="4"/>
        <v>836144932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Неохим АД - Дружество - майка</v>
      </c>
      <c r="B64" s="99" t="str">
        <f t="shared" si="4"/>
        <v>836144932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Неохим АД - Дружество - майка</v>
      </c>
      <c r="B65" s="99" t="str">
        <f t="shared" si="4"/>
        <v>836144932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26</v>
      </c>
    </row>
    <row r="66" spans="1:8">
      <c r="A66" s="99" t="str">
        <f t="shared" si="3"/>
        <v>Неохим АД - Дружество - майка</v>
      </c>
      <c r="B66" s="99" t="str">
        <f t="shared" si="4"/>
        <v>836144932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26945</v>
      </c>
    </row>
    <row r="67" spans="1:8">
      <c r="A67" s="99" t="str">
        <f t="shared" ref="A67:A98" si="6">pdeName</f>
        <v>Неохим АД - Дружество - майка</v>
      </c>
      <c r="B67" s="99" t="str">
        <f t="shared" ref="B67:B98" si="7">pdeBulstat</f>
        <v>836144932</v>
      </c>
      <c r="C67" s="550">
        <f t="shared" ref="C67:C98" si="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Неохим АД - Дружество - майка</v>
      </c>
      <c r="B68" s="99" t="str">
        <f t="shared" si="7"/>
        <v>836144932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Неохим АД - Дружество - майка</v>
      </c>
      <c r="B69" s="99" t="str">
        <f t="shared" si="7"/>
        <v>836144932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26971</v>
      </c>
    </row>
    <row r="70" spans="1:8">
      <c r="A70" s="99" t="str">
        <f t="shared" si="6"/>
        <v>Неохим АД - Дружество - майка</v>
      </c>
      <c r="B70" s="99" t="str">
        <f t="shared" si="7"/>
        <v>836144932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604</v>
      </c>
    </row>
    <row r="71" spans="1:8">
      <c r="A71" s="99" t="str">
        <f t="shared" si="6"/>
        <v>Неохим АД - Дружество - майка</v>
      </c>
      <c r="B71" s="99" t="str">
        <f t="shared" si="7"/>
        <v>836144932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62799</v>
      </c>
    </row>
    <row r="72" spans="1:8">
      <c r="A72" s="99" t="str">
        <f t="shared" si="6"/>
        <v>Неохим АД - Дружество - майка</v>
      </c>
      <c r="B72" s="99" t="str">
        <f t="shared" si="7"/>
        <v>836144932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149801</v>
      </c>
    </row>
    <row r="73" spans="1:8">
      <c r="A73" s="99" t="str">
        <f t="shared" si="6"/>
        <v>Неохим АД - Дружество - майка</v>
      </c>
      <c r="B73" s="99" t="str">
        <f t="shared" si="7"/>
        <v>836144932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2654</v>
      </c>
    </row>
    <row r="74" spans="1:8">
      <c r="A74" s="99" t="str">
        <f t="shared" si="6"/>
        <v>Неохим АД - Дружество - майка</v>
      </c>
      <c r="B74" s="99" t="str">
        <f t="shared" si="7"/>
        <v>836144932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>
      <c r="A75" s="99" t="str">
        <f t="shared" si="6"/>
        <v>Неохим АД - Дружество - майка</v>
      </c>
      <c r="B75" s="99" t="str">
        <f t="shared" si="7"/>
        <v>836144932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Неохим АД - Дружество - майка</v>
      </c>
      <c r="B76" s="99" t="str">
        <f t="shared" si="7"/>
        <v>836144932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-68</v>
      </c>
    </row>
    <row r="77" spans="1:8">
      <c r="A77" s="99" t="str">
        <f t="shared" si="6"/>
        <v>Неохим АД - Дружество - майка</v>
      </c>
      <c r="B77" s="99" t="str">
        <f t="shared" si="7"/>
        <v>836144932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Неохим АД - Дружество - майка</v>
      </c>
      <c r="B78" s="99" t="str">
        <f t="shared" si="7"/>
        <v>836144932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Неохим АД - Дружество - майка</v>
      </c>
      <c r="B79" s="99" t="str">
        <f t="shared" si="7"/>
        <v>836144932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2586</v>
      </c>
    </row>
    <row r="80" spans="1:8">
      <c r="A80" s="99" t="str">
        <f t="shared" si="6"/>
        <v>Неохим АД - Дружество - майка</v>
      </c>
      <c r="B80" s="99" t="str">
        <f t="shared" si="7"/>
        <v>836144932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-3507</v>
      </c>
    </row>
    <row r="81" spans="1:8">
      <c r="A81" s="99" t="str">
        <f t="shared" si="6"/>
        <v>Неохим АД - Дружество - майка</v>
      </c>
      <c r="B81" s="99" t="str">
        <f t="shared" si="7"/>
        <v>836144932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>
      <c r="A82" s="99" t="str">
        <f t="shared" si="6"/>
        <v>Неохим АД - Дружество - майка</v>
      </c>
      <c r="B82" s="99" t="str">
        <f t="shared" si="7"/>
        <v>836144932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-2052</v>
      </c>
    </row>
    <row r="83" spans="1:8">
      <c r="A83" s="99" t="str">
        <f t="shared" si="6"/>
        <v>Неохим АД - Дружество - майка</v>
      </c>
      <c r="B83" s="99" t="str">
        <f t="shared" si="7"/>
        <v>836144932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265</v>
      </c>
    </row>
    <row r="84" spans="1:8">
      <c r="A84" s="99" t="str">
        <f t="shared" si="6"/>
        <v>Неохим АД - Дружество - майка</v>
      </c>
      <c r="B84" s="99" t="str">
        <f t="shared" si="7"/>
        <v>836144932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Неохим АД - Дружество - майка</v>
      </c>
      <c r="B85" s="99" t="str">
        <f t="shared" si="7"/>
        <v>836144932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-2317</v>
      </c>
    </row>
    <row r="86" spans="1:8">
      <c r="A86" s="99" t="str">
        <f t="shared" si="6"/>
        <v>Неохим АД - Дружество - майка</v>
      </c>
      <c r="B86" s="99" t="str">
        <f t="shared" si="7"/>
        <v>836144932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-5559</v>
      </c>
    </row>
    <row r="87" spans="1:8">
      <c r="A87" s="99" t="str">
        <f t="shared" si="6"/>
        <v>Неохим АД - Дружество - майка</v>
      </c>
      <c r="B87" s="99" t="str">
        <f t="shared" si="7"/>
        <v>836144932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102677</v>
      </c>
    </row>
    <row r="88" spans="1:8">
      <c r="A88" s="99" t="str">
        <f t="shared" si="6"/>
        <v>Неохим АД - Дружество - майка</v>
      </c>
      <c r="B88" s="99" t="str">
        <f t="shared" si="7"/>
        <v>836144932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102677</v>
      </c>
    </row>
    <row r="89" spans="1:8">
      <c r="A89" s="99" t="str">
        <f t="shared" si="6"/>
        <v>Неохим АД - Дружество - майка</v>
      </c>
      <c r="B89" s="99" t="str">
        <f t="shared" si="7"/>
        <v>836144932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Неохим АД - Дружество - майка</v>
      </c>
      <c r="B90" s="99" t="str">
        <f t="shared" si="7"/>
        <v>836144932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Неохим АД - Дружество - майка</v>
      </c>
      <c r="B91" s="99" t="str">
        <f t="shared" si="7"/>
        <v>836144932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11698</v>
      </c>
    </row>
    <row r="92" spans="1:8">
      <c r="A92" s="99" t="str">
        <f t="shared" si="6"/>
        <v>Неохим АД - Дружество - майка</v>
      </c>
      <c r="B92" s="99" t="str">
        <f t="shared" si="7"/>
        <v>836144932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Неохим АД - Дружество - майка</v>
      </c>
      <c r="B93" s="99" t="str">
        <f t="shared" si="7"/>
        <v>836144932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114375</v>
      </c>
    </row>
    <row r="94" spans="1:8">
      <c r="A94" s="99" t="str">
        <f t="shared" si="6"/>
        <v>Неохим АД - Дружество - майка</v>
      </c>
      <c r="B94" s="99" t="str">
        <f t="shared" si="7"/>
        <v>836144932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111402</v>
      </c>
    </row>
    <row r="95" spans="1:8">
      <c r="A95" s="99" t="str">
        <f t="shared" si="6"/>
        <v>Неохим АД - Дружество - майка</v>
      </c>
      <c r="B95" s="99" t="str">
        <f t="shared" si="7"/>
        <v>836144932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-29</v>
      </c>
    </row>
    <row r="96" spans="1:8">
      <c r="A96" s="99" t="str">
        <f t="shared" si="6"/>
        <v>Неохим АД - Дружество - майка</v>
      </c>
      <c r="B96" s="99" t="str">
        <f t="shared" si="7"/>
        <v>836144932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Неохим АД - Дружество - майка</v>
      </c>
      <c r="B97" s="99" t="str">
        <f t="shared" si="7"/>
        <v>836144932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4538</v>
      </c>
    </row>
    <row r="98" spans="1:8">
      <c r="A98" s="99" t="str">
        <f t="shared" si="6"/>
        <v>Неохим АД - Дружество - майка</v>
      </c>
      <c r="B98" s="99" t="str">
        <f t="shared" si="7"/>
        <v>836144932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Неохим АД - Дружество - майка</v>
      </c>
      <c r="B99" s="99" t="str">
        <f t="shared" ref="B99:B125" si="10">pdeBulstat</f>
        <v>836144932</v>
      </c>
      <c r="C99" s="550">
        <f t="shared" ref="C99:C125" si="11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Неохим АД - Дружество - майка</v>
      </c>
      <c r="B100" s="99" t="str">
        <f t="shared" si="10"/>
        <v>836144932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Неохим АД - Дружество - майка</v>
      </c>
      <c r="B101" s="99" t="str">
        <f t="shared" si="10"/>
        <v>836144932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3211</v>
      </c>
    </row>
    <row r="102" spans="1:8">
      <c r="A102" s="99" t="str">
        <f t="shared" si="9"/>
        <v>Неохим АД - Дружество - майка</v>
      </c>
      <c r="B102" s="99" t="str">
        <f t="shared" si="10"/>
        <v>836144932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7749</v>
      </c>
    </row>
    <row r="103" spans="1:8">
      <c r="A103" s="99" t="str">
        <f t="shared" si="9"/>
        <v>Неохим АД - Дружество - майка</v>
      </c>
      <c r="B103" s="99" t="str">
        <f t="shared" si="10"/>
        <v>836144932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Неохим АД - Дружество - майка</v>
      </c>
      <c r="B104" s="99" t="str">
        <f t="shared" si="10"/>
        <v>836144932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Неохим АД - Дружество - майка</v>
      </c>
      <c r="B105" s="99" t="str">
        <f t="shared" si="10"/>
        <v>836144932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112</v>
      </c>
    </row>
    <row r="106" spans="1:8">
      <c r="A106" s="99" t="str">
        <f t="shared" si="9"/>
        <v>Неохим АД - Дружество - майка</v>
      </c>
      <c r="B106" s="99" t="str">
        <f t="shared" si="10"/>
        <v>836144932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Неохим АД - Дружество - майка</v>
      </c>
      <c r="B107" s="99" t="str">
        <f t="shared" si="10"/>
        <v>836144932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7861</v>
      </c>
    </row>
    <row r="108" spans="1:8">
      <c r="A108" s="99" t="str">
        <f t="shared" si="9"/>
        <v>Неохим АД - Дружество - майка</v>
      </c>
      <c r="B108" s="99" t="str">
        <f t="shared" si="10"/>
        <v>836144932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>
      <c r="A109" s="99" t="str">
        <f t="shared" si="9"/>
        <v>Неохим АД - Дружество - майка</v>
      </c>
      <c r="B109" s="99" t="str">
        <f t="shared" si="10"/>
        <v>836144932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5494</v>
      </c>
    </row>
    <row r="110" spans="1:8">
      <c r="A110" s="99" t="str">
        <f t="shared" si="9"/>
        <v>Неохим АД - Дружество - майка</v>
      </c>
      <c r="B110" s="99" t="str">
        <f t="shared" si="10"/>
        <v>836144932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19904</v>
      </c>
    </row>
    <row r="111" spans="1:8">
      <c r="A111" s="99" t="str">
        <f t="shared" si="9"/>
        <v>Неохим АД - Дружество - майка</v>
      </c>
      <c r="B111" s="99" t="str">
        <f t="shared" si="10"/>
        <v>836144932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4921</v>
      </c>
    </row>
    <row r="112" spans="1:8">
      <c r="A112" s="99" t="str">
        <f t="shared" si="9"/>
        <v>Неохим АД - Дружество - майка</v>
      </c>
      <c r="B112" s="99" t="str">
        <f t="shared" si="10"/>
        <v>836144932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Неохим АД - Дружество - майка</v>
      </c>
      <c r="B113" s="99" t="str">
        <f t="shared" si="10"/>
        <v>836144932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12066</v>
      </c>
    </row>
    <row r="114" spans="1:8">
      <c r="A114" s="99" t="str">
        <f t="shared" si="9"/>
        <v>Неохим АД - Дружество - майка</v>
      </c>
      <c r="B114" s="99" t="str">
        <f t="shared" si="10"/>
        <v>836144932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>
      <c r="A115" s="99" t="str">
        <f t="shared" si="9"/>
        <v>Неохим АД - Дружество - майка</v>
      </c>
      <c r="B115" s="99" t="str">
        <f t="shared" si="10"/>
        <v>836144932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1357</v>
      </c>
    </row>
    <row r="116" spans="1:8">
      <c r="A116" s="99" t="str">
        <f t="shared" si="9"/>
        <v>Неохим АД - Дружество - майка</v>
      </c>
      <c r="B116" s="99" t="str">
        <f t="shared" si="10"/>
        <v>836144932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845</v>
      </c>
    </row>
    <row r="117" spans="1:8">
      <c r="A117" s="99" t="str">
        <f t="shared" si="9"/>
        <v>Неохим АД - Дружество - майка</v>
      </c>
      <c r="B117" s="99" t="str">
        <f t="shared" si="10"/>
        <v>836144932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715</v>
      </c>
    </row>
    <row r="118" spans="1:8">
      <c r="A118" s="99" t="str">
        <f t="shared" si="9"/>
        <v>Неохим АД - Дружество - майка</v>
      </c>
      <c r="B118" s="99" t="str">
        <f t="shared" si="10"/>
        <v>836144932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5169</v>
      </c>
    </row>
    <row r="119" spans="1:8">
      <c r="A119" s="99" t="str">
        <f t="shared" si="9"/>
        <v>Неохим АД - Дружество - майка</v>
      </c>
      <c r="B119" s="99" t="str">
        <f t="shared" si="10"/>
        <v>836144932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Неохим АД - Дружество - майка</v>
      </c>
      <c r="B120" s="99" t="str">
        <f t="shared" si="10"/>
        <v>836144932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30567</v>
      </c>
    </row>
    <row r="121" spans="1:8">
      <c r="A121" s="99" t="str">
        <f t="shared" si="9"/>
        <v>Неохим АД - Дружество - майка</v>
      </c>
      <c r="B121" s="99" t="str">
        <f t="shared" si="10"/>
        <v>836144932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Неохим АД - Дружество - майка</v>
      </c>
      <c r="B122" s="99" t="str">
        <f t="shared" si="10"/>
        <v>836144932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Неохим АД - Дружество - майка</v>
      </c>
      <c r="B123" s="99" t="str">
        <f t="shared" si="10"/>
        <v>836144932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Неохим АД - Дружество - майка</v>
      </c>
      <c r="B124" s="99" t="str">
        <f t="shared" si="10"/>
        <v>836144932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30567</v>
      </c>
    </row>
    <row r="125" spans="1:8">
      <c r="A125" s="99" t="str">
        <f t="shared" si="9"/>
        <v>Неохим АД - Дружество - майка</v>
      </c>
      <c r="B125" s="99" t="str">
        <f t="shared" si="10"/>
        <v>836144932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149801</v>
      </c>
    </row>
    <row r="126" spans="1:8" s="483" customFormat="1">
      <c r="C126" s="549"/>
      <c r="F126" s="487" t="s">
        <v>827</v>
      </c>
    </row>
    <row r="127" spans="1:8">
      <c r="A127" s="99" t="str">
        <f t="shared" ref="A127:A158" si="12">pdeName</f>
        <v>Неохим АД - Дружество - майка</v>
      </c>
      <c r="B127" s="99" t="str">
        <f t="shared" ref="B127:B158" si="13">pdeBulstat</f>
        <v>836144932</v>
      </c>
      <c r="C127" s="550">
        <f t="shared" ref="C127:C158" si="14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155401</v>
      </c>
    </row>
    <row r="128" spans="1:8">
      <c r="A128" s="99" t="str">
        <f t="shared" si="12"/>
        <v>Неохим АД - Дружество - майка</v>
      </c>
      <c r="B128" s="99" t="str">
        <f t="shared" si="13"/>
        <v>836144932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22114</v>
      </c>
    </row>
    <row r="129" spans="1:8">
      <c r="A129" s="99" t="str">
        <f t="shared" si="12"/>
        <v>Неохим АД - Дружество - майка</v>
      </c>
      <c r="B129" s="99" t="str">
        <f t="shared" si="13"/>
        <v>836144932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11456</v>
      </c>
    </row>
    <row r="130" spans="1:8">
      <c r="A130" s="99" t="str">
        <f t="shared" si="12"/>
        <v>Неохим АД - Дружество - майка</v>
      </c>
      <c r="B130" s="99" t="str">
        <f t="shared" si="13"/>
        <v>836144932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21956</v>
      </c>
    </row>
    <row r="131" spans="1:8">
      <c r="A131" s="99" t="str">
        <f t="shared" si="12"/>
        <v>Неохим АД - Дружество - майка</v>
      </c>
      <c r="B131" s="99" t="str">
        <f t="shared" si="13"/>
        <v>836144932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5626</v>
      </c>
    </row>
    <row r="132" spans="1:8">
      <c r="A132" s="99" t="str">
        <f t="shared" si="12"/>
        <v>Неохим АД - Дружество - майка</v>
      </c>
      <c r="B132" s="99" t="str">
        <f t="shared" si="13"/>
        <v>836144932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165</v>
      </c>
    </row>
    <row r="133" spans="1:8">
      <c r="A133" s="99" t="str">
        <f t="shared" si="12"/>
        <v>Неохим АД - Дружество - майка</v>
      </c>
      <c r="B133" s="99" t="str">
        <f t="shared" si="13"/>
        <v>836144932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-5597</v>
      </c>
    </row>
    <row r="134" spans="1:8">
      <c r="A134" s="99" t="str">
        <f t="shared" si="12"/>
        <v>Неохим АД - Дружество - майка</v>
      </c>
      <c r="B134" s="99" t="str">
        <f t="shared" si="13"/>
        <v>836144932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5069</v>
      </c>
    </row>
    <row r="135" spans="1:8">
      <c r="A135" s="99" t="str">
        <f t="shared" si="12"/>
        <v>Неохим АД - Дружество - майка</v>
      </c>
      <c r="B135" s="99" t="str">
        <f t="shared" si="13"/>
        <v>836144932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546</v>
      </c>
    </row>
    <row r="136" spans="1:8">
      <c r="A136" s="99" t="str">
        <f t="shared" si="12"/>
        <v>Неохим АД - Дружество - майка</v>
      </c>
      <c r="B136" s="99" t="str">
        <f t="shared" si="13"/>
        <v>836144932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3671</v>
      </c>
    </row>
    <row r="137" spans="1:8">
      <c r="A137" s="99" t="str">
        <f t="shared" si="12"/>
        <v>Неохим АД - Дружество - майка</v>
      </c>
      <c r="B137" s="99" t="str">
        <f t="shared" si="13"/>
        <v>836144932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216190</v>
      </c>
    </row>
    <row r="138" spans="1:8">
      <c r="A138" s="99" t="str">
        <f t="shared" si="12"/>
        <v>Неохим АД - Дружество - майка</v>
      </c>
      <c r="B138" s="99" t="str">
        <f t="shared" si="13"/>
        <v>836144932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643</v>
      </c>
    </row>
    <row r="139" spans="1:8">
      <c r="A139" s="99" t="str">
        <f t="shared" si="12"/>
        <v>Неохим АД - Дружество - майка</v>
      </c>
      <c r="B139" s="99" t="str">
        <f t="shared" si="13"/>
        <v>836144932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Неохим АД - Дружество - майка</v>
      </c>
      <c r="B140" s="99" t="str">
        <f t="shared" si="13"/>
        <v>836144932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4543</v>
      </c>
    </row>
    <row r="141" spans="1:8">
      <c r="A141" s="99" t="str">
        <f t="shared" si="12"/>
        <v>Неохим АД - Дружество - майка</v>
      </c>
      <c r="B141" s="99" t="str">
        <f t="shared" si="13"/>
        <v>836144932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>
      <c r="A142" s="99" t="str">
        <f t="shared" si="12"/>
        <v>Неохим АД - Дружество - майка</v>
      </c>
      <c r="B142" s="99" t="str">
        <f t="shared" si="13"/>
        <v>836144932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5186</v>
      </c>
    </row>
    <row r="143" spans="1:8">
      <c r="A143" s="99" t="str">
        <f t="shared" si="12"/>
        <v>Неохим АД - Дружество - майка</v>
      </c>
      <c r="B143" s="99" t="str">
        <f t="shared" si="13"/>
        <v>836144932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221376</v>
      </c>
    </row>
    <row r="144" spans="1:8">
      <c r="A144" s="99" t="str">
        <f t="shared" si="12"/>
        <v>Неохим АД - Дружество - майка</v>
      </c>
      <c r="B144" s="99" t="str">
        <f t="shared" si="13"/>
        <v>836144932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13329</v>
      </c>
    </row>
    <row r="145" spans="1:8">
      <c r="A145" s="99" t="str">
        <f t="shared" si="12"/>
        <v>Неохим АД - Дружество - майка</v>
      </c>
      <c r="B145" s="99" t="str">
        <f t="shared" si="13"/>
        <v>836144932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>
      <c r="A146" s="99" t="str">
        <f t="shared" si="12"/>
        <v>Неохим АД - Дружество - майка</v>
      </c>
      <c r="B146" s="99" t="str">
        <f t="shared" si="13"/>
        <v>836144932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Неохим АД - Дружество - майка</v>
      </c>
      <c r="B147" s="99" t="str">
        <f t="shared" si="13"/>
        <v>836144932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221376</v>
      </c>
    </row>
    <row r="148" spans="1:8">
      <c r="A148" s="99" t="str">
        <f t="shared" si="12"/>
        <v>Неохим АД - Дружество - майка</v>
      </c>
      <c r="B148" s="99" t="str">
        <f t="shared" si="13"/>
        <v>836144932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13329</v>
      </c>
    </row>
    <row r="149" spans="1:8">
      <c r="A149" s="99" t="str">
        <f t="shared" si="12"/>
        <v>Неохим АД - Дружество - майка</v>
      </c>
      <c r="B149" s="99" t="str">
        <f t="shared" si="13"/>
        <v>836144932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1631</v>
      </c>
    </row>
    <row r="150" spans="1:8">
      <c r="A150" s="99" t="str">
        <f t="shared" si="12"/>
        <v>Неохим АД - Дружество - майка</v>
      </c>
      <c r="B150" s="99" t="str">
        <f t="shared" si="13"/>
        <v>836144932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1296</v>
      </c>
    </row>
    <row r="151" spans="1:8">
      <c r="A151" s="99" t="str">
        <f t="shared" si="12"/>
        <v>Неохим АД - Дружество - майка</v>
      </c>
      <c r="B151" s="99" t="str">
        <f t="shared" si="13"/>
        <v>836144932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335</v>
      </c>
    </row>
    <row r="152" spans="1:8">
      <c r="A152" s="99" t="str">
        <f t="shared" si="12"/>
        <v>Неохим АД - Дружество - майка</v>
      </c>
      <c r="B152" s="99" t="str">
        <f t="shared" si="13"/>
        <v>836144932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Неохим АД - Дружество - майка</v>
      </c>
      <c r="B153" s="99" t="str">
        <f t="shared" si="13"/>
        <v>836144932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11698</v>
      </c>
    </row>
    <row r="154" spans="1:8">
      <c r="A154" s="99" t="str">
        <f t="shared" si="12"/>
        <v>Неохим АД - Дружество - майка</v>
      </c>
      <c r="B154" s="99" t="str">
        <f t="shared" si="13"/>
        <v>836144932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28</v>
      </c>
    </row>
    <row r="155" spans="1:8">
      <c r="A155" s="99" t="str">
        <f t="shared" si="12"/>
        <v>Неохим АД - Дружество - майка</v>
      </c>
      <c r="B155" s="99" t="str">
        <f t="shared" si="13"/>
        <v>836144932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11670</v>
      </c>
    </row>
    <row r="156" spans="1:8">
      <c r="A156" s="99" t="str">
        <f t="shared" si="12"/>
        <v>Неохим АД - Дружество - майка</v>
      </c>
      <c r="B156" s="99" t="str">
        <f t="shared" si="13"/>
        <v>836144932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234705</v>
      </c>
    </row>
    <row r="157" spans="1:8">
      <c r="A157" s="99" t="str">
        <f t="shared" si="12"/>
        <v>Неохим АД - Дружество - майка</v>
      </c>
      <c r="B157" s="99" t="str">
        <f t="shared" si="13"/>
        <v>836144932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228695</v>
      </c>
    </row>
    <row r="158" spans="1:8">
      <c r="A158" s="99" t="str">
        <f t="shared" si="12"/>
        <v>Неохим АД - Дружество - майка</v>
      </c>
      <c r="B158" s="99" t="str">
        <f t="shared" si="13"/>
        <v>836144932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86</v>
      </c>
    </row>
    <row r="159" spans="1:8">
      <c r="A159" s="99" t="str">
        <f t="shared" ref="A159:A179" si="15">pdeName</f>
        <v>Неохим АД - Дружество - майка</v>
      </c>
      <c r="B159" s="99" t="str">
        <f t="shared" ref="B159:B179" si="16">pdeBulstat</f>
        <v>836144932</v>
      </c>
      <c r="C159" s="550">
        <f t="shared" ref="C159:C179" si="17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450</v>
      </c>
    </row>
    <row r="160" spans="1:8">
      <c r="A160" s="99" t="str">
        <f t="shared" si="15"/>
        <v>Неохим АД - Дружество - майка</v>
      </c>
      <c r="B160" s="99" t="str">
        <f t="shared" si="16"/>
        <v>836144932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3372</v>
      </c>
    </row>
    <row r="161" spans="1:8">
      <c r="A161" s="99" t="str">
        <f t="shared" si="15"/>
        <v>Неохим АД - Дружество - майка</v>
      </c>
      <c r="B161" s="99" t="str">
        <f t="shared" si="16"/>
        <v>836144932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232603</v>
      </c>
    </row>
    <row r="162" spans="1:8">
      <c r="A162" s="99" t="str">
        <f t="shared" si="15"/>
        <v>Неохим АД - Дружество - майка</v>
      </c>
      <c r="B162" s="99" t="str">
        <f t="shared" si="16"/>
        <v>836144932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Неохим АД - Дружество - майка</v>
      </c>
      <c r="B163" s="99" t="str">
        <f t="shared" si="16"/>
        <v>836144932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Неохим АД - Дружество - майка</v>
      </c>
      <c r="B164" s="99" t="str">
        <f t="shared" si="16"/>
        <v>836144932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Неохим АД - Дружество - майка</v>
      </c>
      <c r="B165" s="99" t="str">
        <f t="shared" si="16"/>
        <v>836144932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Неохим АД - Дружество - майка</v>
      </c>
      <c r="B166" s="99" t="str">
        <f t="shared" si="16"/>
        <v>836144932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Неохим АД - Дружество - майка</v>
      </c>
      <c r="B167" s="99" t="str">
        <f t="shared" si="16"/>
        <v>836144932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2102</v>
      </c>
    </row>
    <row r="168" spans="1:8">
      <c r="A168" s="99" t="str">
        <f t="shared" si="15"/>
        <v>Неохим АД - Дружество - майка</v>
      </c>
      <c r="B168" s="99" t="str">
        <f t="shared" si="16"/>
        <v>836144932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Неохим АД - Дружество - майка</v>
      </c>
      <c r="B169" s="99" t="str">
        <f t="shared" si="16"/>
        <v>836144932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2102</v>
      </c>
    </row>
    <row r="170" spans="1:8">
      <c r="A170" s="99" t="str">
        <f t="shared" si="15"/>
        <v>Неохим АД - Дружество - майка</v>
      </c>
      <c r="B170" s="99" t="str">
        <f t="shared" si="16"/>
        <v>836144932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234705</v>
      </c>
    </row>
    <row r="171" spans="1:8">
      <c r="A171" s="99" t="str">
        <f t="shared" si="15"/>
        <v>Неохим АД - Дружество - майка</v>
      </c>
      <c r="B171" s="99" t="str">
        <f t="shared" si="16"/>
        <v>836144932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Неохим АД - Дружество - майка</v>
      </c>
      <c r="B172" s="99" t="str">
        <f t="shared" si="16"/>
        <v>836144932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Неохим АД - Дружество - майка</v>
      </c>
      <c r="B173" s="99" t="str">
        <f t="shared" si="16"/>
        <v>836144932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Неохим АД - Дружество - майка</v>
      </c>
      <c r="B174" s="99" t="str">
        <f t="shared" si="16"/>
        <v>836144932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234705</v>
      </c>
    </row>
    <row r="175" spans="1:8">
      <c r="A175" s="99" t="str">
        <f t="shared" si="15"/>
        <v>Неохим АД - Дружество - майка</v>
      </c>
      <c r="B175" s="99" t="str">
        <f t="shared" si="16"/>
        <v>836144932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Неохим АД - Дружество - майка</v>
      </c>
      <c r="B176" s="99" t="str">
        <f t="shared" si="16"/>
        <v>836144932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Неохим АД - Дружество - майка</v>
      </c>
      <c r="B177" s="99" t="str">
        <f t="shared" si="16"/>
        <v>836144932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Неохим АД - Дружество - майка</v>
      </c>
      <c r="B178" s="99" t="str">
        <f t="shared" si="16"/>
        <v>836144932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Неохим АД - Дружество - майка</v>
      </c>
      <c r="B179" s="99" t="str">
        <f t="shared" si="16"/>
        <v>836144932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234705</v>
      </c>
    </row>
    <row r="180" spans="1:8" s="483" customFormat="1">
      <c r="C180" s="549"/>
      <c r="F180" s="487" t="s">
        <v>831</v>
      </c>
    </row>
    <row r="181" spans="1:8">
      <c r="A181" s="99" t="str">
        <f t="shared" ref="A181:A216" si="18">pdeName</f>
        <v>Неохим АД - Дружество - майка</v>
      </c>
      <c r="B181" s="99" t="str">
        <f t="shared" ref="B181:B216" si="19">pdeBulstat</f>
        <v>836144932</v>
      </c>
      <c r="C181" s="550">
        <f t="shared" ref="C181:C216" si="20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229736</v>
      </c>
    </row>
    <row r="182" spans="1:8">
      <c r="A182" s="99" t="str">
        <f t="shared" si="18"/>
        <v>Неохим АД - Дружество - майка</v>
      </c>
      <c r="B182" s="99" t="str">
        <f t="shared" si="19"/>
        <v>836144932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-211167</v>
      </c>
    </row>
    <row r="183" spans="1:8">
      <c r="A183" s="99" t="str">
        <f t="shared" si="18"/>
        <v>Неохим АД - Дружество - майка</v>
      </c>
      <c r="B183" s="99" t="str">
        <f t="shared" si="19"/>
        <v>836144932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Неохим АД - Дружество - майка</v>
      </c>
      <c r="B184" s="99" t="str">
        <f t="shared" si="19"/>
        <v>836144932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-25766</v>
      </c>
    </row>
    <row r="185" spans="1:8">
      <c r="A185" s="99" t="str">
        <f t="shared" si="18"/>
        <v>Неохим АД - Дружество - майка</v>
      </c>
      <c r="B185" s="99" t="str">
        <f t="shared" si="19"/>
        <v>836144932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10157</v>
      </c>
    </row>
    <row r="186" spans="1:8">
      <c r="A186" s="99" t="str">
        <f t="shared" si="18"/>
        <v>Неохим АД - Дружество - майка</v>
      </c>
      <c r="B186" s="99" t="str">
        <f t="shared" si="19"/>
        <v>836144932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-1772</v>
      </c>
    </row>
    <row r="187" spans="1:8">
      <c r="A187" s="99" t="str">
        <f t="shared" si="18"/>
        <v>Неохим АД - Дружество - майка</v>
      </c>
      <c r="B187" s="99" t="str">
        <f t="shared" si="19"/>
        <v>836144932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Неохим АД - Дружество - майка</v>
      </c>
      <c r="B188" s="99" t="str">
        <f t="shared" si="19"/>
        <v>836144932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-166</v>
      </c>
    </row>
    <row r="189" spans="1:8">
      <c r="A189" s="99" t="str">
        <f t="shared" si="18"/>
        <v>Неохим АД - Дружество - майка</v>
      </c>
      <c r="B189" s="99" t="str">
        <f t="shared" si="19"/>
        <v>836144932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>
      <c r="A190" s="99" t="str">
        <f t="shared" si="18"/>
        <v>Неохим АД - Дружество - майка</v>
      </c>
      <c r="B190" s="99" t="str">
        <f t="shared" si="19"/>
        <v>836144932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-1295</v>
      </c>
    </row>
    <row r="191" spans="1:8">
      <c r="A191" s="99" t="str">
        <f t="shared" si="18"/>
        <v>Неохим АД - Дружество - майка</v>
      </c>
      <c r="B191" s="99" t="str">
        <f t="shared" si="19"/>
        <v>836144932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-273</v>
      </c>
    </row>
    <row r="192" spans="1:8">
      <c r="A192" s="99" t="str">
        <f t="shared" si="18"/>
        <v>Неохим АД - Дружество - майка</v>
      </c>
      <c r="B192" s="99" t="str">
        <f t="shared" si="19"/>
        <v>836144932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-5084</v>
      </c>
    </row>
    <row r="193" spans="1:8">
      <c r="A193" s="99" t="str">
        <f t="shared" si="18"/>
        <v>Неохим АД - Дружество - майка</v>
      </c>
      <c r="B193" s="99" t="str">
        <f t="shared" si="19"/>
        <v>836144932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384</v>
      </c>
    </row>
    <row r="194" spans="1:8">
      <c r="A194" s="99" t="str">
        <f t="shared" si="18"/>
        <v>Неохим АД - Дружество - майка</v>
      </c>
      <c r="B194" s="99" t="str">
        <f t="shared" si="19"/>
        <v>836144932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>
      <c r="A195" s="99" t="str">
        <f t="shared" si="18"/>
        <v>Неохим АД - Дружество - майка</v>
      </c>
      <c r="B195" s="99" t="str">
        <f t="shared" si="19"/>
        <v>836144932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>
      <c r="A196" s="99" t="str">
        <f t="shared" si="18"/>
        <v>Неохим АД - Дружество - майка</v>
      </c>
      <c r="B196" s="99" t="str">
        <f t="shared" si="19"/>
        <v>836144932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>
      <c r="A197" s="99" t="str">
        <f t="shared" si="18"/>
        <v>Неохим АД - Дружество - майка</v>
      </c>
      <c r="B197" s="99" t="str">
        <f t="shared" si="19"/>
        <v>836144932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>
      <c r="A198" s="99" t="str">
        <f t="shared" si="18"/>
        <v>Неохим АД - Дружество - майка</v>
      </c>
      <c r="B198" s="99" t="str">
        <f t="shared" si="19"/>
        <v>836144932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>
      <c r="A199" s="99" t="str">
        <f t="shared" si="18"/>
        <v>Неохим АД - Дружество - майка</v>
      </c>
      <c r="B199" s="99" t="str">
        <f t="shared" si="19"/>
        <v>836144932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>
      <c r="A200" s="99" t="str">
        <f t="shared" si="18"/>
        <v>Неохим АД - Дружество - майка</v>
      </c>
      <c r="B200" s="99" t="str">
        <f t="shared" si="19"/>
        <v>836144932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Неохим АД - Дружество - майка</v>
      </c>
      <c r="B201" s="99" t="str">
        <f t="shared" si="19"/>
        <v>836144932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>
      <c r="A202" s="99" t="str">
        <f t="shared" si="18"/>
        <v>Неохим АД - Дружество - майка</v>
      </c>
      <c r="B202" s="99" t="str">
        <f t="shared" si="19"/>
        <v>836144932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-4700</v>
      </c>
    </row>
    <row r="203" spans="1:8">
      <c r="A203" s="99" t="str">
        <f t="shared" si="18"/>
        <v>Неохим АД - Дружество - майка</v>
      </c>
      <c r="B203" s="99" t="str">
        <f t="shared" si="19"/>
        <v>836144932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>
      <c r="A204" s="99" t="str">
        <f t="shared" si="18"/>
        <v>Неохим АД - Дружество - майка</v>
      </c>
      <c r="B204" s="99" t="str">
        <f t="shared" si="19"/>
        <v>836144932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>
      <c r="A205" s="99" t="str">
        <f t="shared" si="18"/>
        <v>Неохим АД - Дружество - майка</v>
      </c>
      <c r="B205" s="99" t="str">
        <f t="shared" si="19"/>
        <v>836144932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45024</v>
      </c>
    </row>
    <row r="206" spans="1:8">
      <c r="A206" s="99" t="str">
        <f t="shared" si="18"/>
        <v>Неохим АД - Дружество - майка</v>
      </c>
      <c r="B206" s="99" t="str">
        <f t="shared" si="19"/>
        <v>836144932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-62203</v>
      </c>
    </row>
    <row r="207" spans="1:8">
      <c r="A207" s="99" t="str">
        <f t="shared" si="18"/>
        <v>Неохим АД - Дружество - майка</v>
      </c>
      <c r="B207" s="99" t="str">
        <f t="shared" si="19"/>
        <v>836144932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-59</v>
      </c>
    </row>
    <row r="208" spans="1:8">
      <c r="A208" s="99" t="str">
        <f t="shared" si="18"/>
        <v>Неохим АД - Дружество - майка</v>
      </c>
      <c r="B208" s="99" t="str">
        <f t="shared" si="19"/>
        <v>836144932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-480</v>
      </c>
    </row>
    <row r="209" spans="1:8">
      <c r="A209" s="99" t="str">
        <f t="shared" si="18"/>
        <v>Неохим АД - Дружество - майка</v>
      </c>
      <c r="B209" s="99" t="str">
        <f t="shared" si="19"/>
        <v>836144932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-3301</v>
      </c>
    </row>
    <row r="210" spans="1:8">
      <c r="A210" s="99" t="str">
        <f t="shared" si="18"/>
        <v>Неохим АД - Дружество - майка</v>
      </c>
      <c r="B210" s="99" t="str">
        <f t="shared" si="19"/>
        <v>836144932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>
      <c r="A211" s="99" t="str">
        <f t="shared" si="18"/>
        <v>Неохим АД - Дружество - майка</v>
      </c>
      <c r="B211" s="99" t="str">
        <f t="shared" si="19"/>
        <v>836144932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-21019</v>
      </c>
    </row>
    <row r="212" spans="1:8">
      <c r="A212" s="99" t="str">
        <f t="shared" si="18"/>
        <v>Неохим АД - Дружество - майка</v>
      </c>
      <c r="B212" s="99" t="str">
        <f t="shared" si="19"/>
        <v>836144932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-25992</v>
      </c>
    </row>
    <row r="213" spans="1:8">
      <c r="A213" s="99" t="str">
        <f t="shared" si="18"/>
        <v>Неохим АД - Дружество - майка</v>
      </c>
      <c r="B213" s="99" t="str">
        <f t="shared" si="19"/>
        <v>836144932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52963</v>
      </c>
    </row>
    <row r="214" spans="1:8">
      <c r="A214" s="99" t="str">
        <f t="shared" si="18"/>
        <v>Неохим АД - Дружество - майка</v>
      </c>
      <c r="B214" s="99" t="str">
        <f t="shared" si="19"/>
        <v>836144932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26971</v>
      </c>
    </row>
    <row r="215" spans="1:8">
      <c r="A215" s="99" t="str">
        <f t="shared" si="18"/>
        <v>Неохим АД - Дружество - майка</v>
      </c>
      <c r="B215" s="99" t="str">
        <f t="shared" si="19"/>
        <v>836144932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26971</v>
      </c>
    </row>
    <row r="216" spans="1:8">
      <c r="A216" s="99" t="str">
        <f t="shared" si="18"/>
        <v>Неохим АД - Дружество - майка</v>
      </c>
      <c r="B216" s="99" t="str">
        <f t="shared" si="19"/>
        <v>836144932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1:8" s="483" customFormat="1">
      <c r="C217" s="549"/>
      <c r="F217" s="487" t="s">
        <v>835</v>
      </c>
    </row>
    <row r="218" spans="1:8">
      <c r="A218" s="99" t="str">
        <f t="shared" ref="A218:A281" si="21">pdeName</f>
        <v>Неохим АД - Дружество - майка</v>
      </c>
      <c r="B218" s="99" t="str">
        <f t="shared" ref="B218:B281" si="22">pdeBulstat</f>
        <v>836144932</v>
      </c>
      <c r="C218" s="550">
        <f t="shared" ref="C218:C281" si="23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2586</v>
      </c>
    </row>
    <row r="219" spans="1:8">
      <c r="A219" s="99" t="str">
        <f t="shared" si="21"/>
        <v>Неохим АД - Дружество - майка</v>
      </c>
      <c r="B219" s="99" t="str">
        <f t="shared" si="22"/>
        <v>836144932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Неохим АД - Дружество - майка</v>
      </c>
      <c r="B220" s="99" t="str">
        <f t="shared" si="22"/>
        <v>836144932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Неохим АД - Дружество - майка</v>
      </c>
      <c r="B221" s="99" t="str">
        <f t="shared" si="22"/>
        <v>836144932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Неохим АД - Дружество - майка</v>
      </c>
      <c r="B222" s="99" t="str">
        <f t="shared" si="22"/>
        <v>836144932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2586</v>
      </c>
    </row>
    <row r="223" spans="1:8">
      <c r="A223" s="99" t="str">
        <f t="shared" si="21"/>
        <v>Неохим АД - Дружество - майка</v>
      </c>
      <c r="B223" s="99" t="str">
        <f t="shared" si="22"/>
        <v>836144932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Неохим АД - Дружество - майка</v>
      </c>
      <c r="B224" s="99" t="str">
        <f t="shared" si="22"/>
        <v>836144932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Неохим АД - Дружество - майка</v>
      </c>
      <c r="B225" s="99" t="str">
        <f t="shared" si="22"/>
        <v>836144932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Неохим АД - Дружество - майка</v>
      </c>
      <c r="B226" s="99" t="str">
        <f t="shared" si="22"/>
        <v>836144932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Неохим АД - Дружество - майка</v>
      </c>
      <c r="B227" s="99" t="str">
        <f t="shared" si="22"/>
        <v>836144932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Неохим АД - Дружество - майка</v>
      </c>
      <c r="B228" s="99" t="str">
        <f t="shared" si="22"/>
        <v>836144932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Неохим АД - Дружество - майка</v>
      </c>
      <c r="B229" s="99" t="str">
        <f t="shared" si="22"/>
        <v>836144932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Неохим АД - Дружество - майка</v>
      </c>
      <c r="B230" s="99" t="str">
        <f t="shared" si="22"/>
        <v>836144932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Неохим АД - Дружество - майка</v>
      </c>
      <c r="B231" s="99" t="str">
        <f t="shared" si="22"/>
        <v>836144932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Неохим АД - Дружество - майка</v>
      </c>
      <c r="B232" s="99" t="str">
        <f t="shared" si="22"/>
        <v>836144932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Неохим АД - Дружество - майка</v>
      </c>
      <c r="B233" s="99" t="str">
        <f t="shared" si="22"/>
        <v>836144932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Неохим АД - Дружество - майка</v>
      </c>
      <c r="B234" s="99" t="str">
        <f t="shared" si="22"/>
        <v>836144932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Неохим АД - Дружество - майка</v>
      </c>
      <c r="B235" s="99" t="str">
        <f t="shared" si="22"/>
        <v>836144932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>
      <c r="A236" s="99" t="str">
        <f t="shared" si="21"/>
        <v>Неохим АД - Дружество - майка</v>
      </c>
      <c r="B236" s="99" t="str">
        <f t="shared" si="22"/>
        <v>836144932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2586</v>
      </c>
    </row>
    <row r="237" spans="1:8">
      <c r="A237" s="99" t="str">
        <f t="shared" si="21"/>
        <v>Неохим АД - Дружество - майка</v>
      </c>
      <c r="B237" s="99" t="str">
        <f t="shared" si="22"/>
        <v>836144932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Неохим АД - Дружество - майка</v>
      </c>
      <c r="B238" s="99" t="str">
        <f t="shared" si="22"/>
        <v>836144932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Неохим АД - Дружество - майка</v>
      </c>
      <c r="B239" s="99" t="str">
        <f t="shared" si="22"/>
        <v>836144932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2586</v>
      </c>
    </row>
    <row r="240" spans="1:8">
      <c r="A240" s="99" t="str">
        <f t="shared" si="21"/>
        <v>Неохим АД - Дружество - майка</v>
      </c>
      <c r="B240" s="99" t="str">
        <f t="shared" si="22"/>
        <v>836144932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-3507</v>
      </c>
    </row>
    <row r="241" spans="1:8">
      <c r="A241" s="99" t="str">
        <f t="shared" si="21"/>
        <v>Неохим АД - Дружество - майка</v>
      </c>
      <c r="B241" s="99" t="str">
        <f t="shared" si="22"/>
        <v>836144932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Неохим АД - Дружество - майка</v>
      </c>
      <c r="B242" s="99" t="str">
        <f t="shared" si="22"/>
        <v>836144932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Неохим АД - Дружество - майка</v>
      </c>
      <c r="B243" s="99" t="str">
        <f t="shared" si="22"/>
        <v>836144932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Неохим АД - Дружество - майка</v>
      </c>
      <c r="B244" s="99" t="str">
        <f t="shared" si="22"/>
        <v>836144932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-3507</v>
      </c>
    </row>
    <row r="245" spans="1:8">
      <c r="A245" s="99" t="str">
        <f t="shared" si="21"/>
        <v>Неохим АД - Дружество - майка</v>
      </c>
      <c r="B245" s="99" t="str">
        <f t="shared" si="22"/>
        <v>836144932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Неохим АД - Дружество - майка</v>
      </c>
      <c r="B246" s="99" t="str">
        <f t="shared" si="22"/>
        <v>836144932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Неохим АД - Дружество - майка</v>
      </c>
      <c r="B247" s="99" t="str">
        <f t="shared" si="22"/>
        <v>836144932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Неохим АД - Дружество - майка</v>
      </c>
      <c r="B248" s="99" t="str">
        <f t="shared" si="22"/>
        <v>836144932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Неохим АД - Дружество - майка</v>
      </c>
      <c r="B249" s="99" t="str">
        <f t="shared" si="22"/>
        <v>836144932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Неохим АД - Дружество - майка</v>
      </c>
      <c r="B250" s="99" t="str">
        <f t="shared" si="22"/>
        <v>836144932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Неохим АД - Дружество - майка</v>
      </c>
      <c r="B251" s="99" t="str">
        <f t="shared" si="22"/>
        <v>836144932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Неохим АД - Дружество - майка</v>
      </c>
      <c r="B252" s="99" t="str">
        <f t="shared" si="22"/>
        <v>836144932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Неохим АД - Дружество - майка</v>
      </c>
      <c r="B253" s="99" t="str">
        <f t="shared" si="22"/>
        <v>836144932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Неохим АД - Дружество - майка</v>
      </c>
      <c r="B254" s="99" t="str">
        <f t="shared" si="22"/>
        <v>836144932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Неохим АД - Дружество - майка</v>
      </c>
      <c r="B255" s="99" t="str">
        <f t="shared" si="22"/>
        <v>836144932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Неохим АД - Дружество - майка</v>
      </c>
      <c r="B256" s="99" t="str">
        <f t="shared" si="22"/>
        <v>836144932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Неохим АД - Дружество - майка</v>
      </c>
      <c r="B257" s="99" t="str">
        <f t="shared" si="22"/>
        <v>836144932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Неохим АД - Дружество - майка</v>
      </c>
      <c r="B258" s="99" t="str">
        <f t="shared" si="22"/>
        <v>836144932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-3507</v>
      </c>
    </row>
    <row r="259" spans="1:8">
      <c r="A259" s="99" t="str">
        <f t="shared" si="21"/>
        <v>Неохим АД - Дружество - майка</v>
      </c>
      <c r="B259" s="99" t="str">
        <f t="shared" si="22"/>
        <v>836144932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Неохим АД - Дружество - майка</v>
      </c>
      <c r="B260" s="99" t="str">
        <f t="shared" si="22"/>
        <v>836144932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Неохим АД - Дружество - майка</v>
      </c>
      <c r="B261" s="99" t="str">
        <f t="shared" si="22"/>
        <v>836144932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-3507</v>
      </c>
    </row>
    <row r="262" spans="1:8">
      <c r="A262" s="99" t="str">
        <f t="shared" si="21"/>
        <v>Неохим АД - Дружество - майка</v>
      </c>
      <c r="B262" s="99" t="str">
        <f t="shared" si="22"/>
        <v>836144932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>
      <c r="A263" s="99" t="str">
        <f t="shared" si="21"/>
        <v>Неохим АД - Дружество - майка</v>
      </c>
      <c r="B263" s="99" t="str">
        <f t="shared" si="22"/>
        <v>836144932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Неохим АД - Дружество - майка</v>
      </c>
      <c r="B264" s="99" t="str">
        <f t="shared" si="22"/>
        <v>836144932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Неохим АД - Дружество - майка</v>
      </c>
      <c r="B265" s="99" t="str">
        <f t="shared" si="22"/>
        <v>836144932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Неохим АД - Дружество - майка</v>
      </c>
      <c r="B266" s="99" t="str">
        <f t="shared" si="22"/>
        <v>836144932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>
      <c r="A267" s="99" t="str">
        <f t="shared" si="21"/>
        <v>Неохим АД - Дружество - майка</v>
      </c>
      <c r="B267" s="99" t="str">
        <f t="shared" si="22"/>
        <v>836144932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Неохим АД - Дружество - майка</v>
      </c>
      <c r="B268" s="99" t="str">
        <f t="shared" si="22"/>
        <v>836144932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Неохим АД - Дружество - майка</v>
      </c>
      <c r="B269" s="99" t="str">
        <f t="shared" si="22"/>
        <v>836144932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Неохим АД - Дружество - майка</v>
      </c>
      <c r="B270" s="99" t="str">
        <f t="shared" si="22"/>
        <v>836144932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Неохим АД - Дружество - майка</v>
      </c>
      <c r="B271" s="99" t="str">
        <f t="shared" si="22"/>
        <v>836144932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Неохим АД - Дружество - майка</v>
      </c>
      <c r="B272" s="99" t="str">
        <f t="shared" si="22"/>
        <v>836144932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Неохим АД - Дружество - майка</v>
      </c>
      <c r="B273" s="99" t="str">
        <f t="shared" si="22"/>
        <v>836144932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Неохим АД - Дружество - майка</v>
      </c>
      <c r="B274" s="99" t="str">
        <f t="shared" si="22"/>
        <v>836144932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Неохим АД - Дружество - майка</v>
      </c>
      <c r="B275" s="99" t="str">
        <f t="shared" si="22"/>
        <v>836144932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Неохим АД - Дружество - майка</v>
      </c>
      <c r="B276" s="99" t="str">
        <f t="shared" si="22"/>
        <v>836144932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Неохим АД - Дружество - майка</v>
      </c>
      <c r="B277" s="99" t="str">
        <f t="shared" si="22"/>
        <v>836144932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Неохим АД - Дружество - майка</v>
      </c>
      <c r="B278" s="99" t="str">
        <f t="shared" si="22"/>
        <v>836144932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Неохим АД - Дружество - майка</v>
      </c>
      <c r="B279" s="99" t="str">
        <f t="shared" si="22"/>
        <v>836144932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>
      <c r="A280" s="99" t="str">
        <f t="shared" si="21"/>
        <v>Неохим АД - Дружество - майка</v>
      </c>
      <c r="B280" s="99" t="str">
        <f t="shared" si="22"/>
        <v>836144932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>
      <c r="A281" s="99" t="str">
        <f t="shared" si="21"/>
        <v>Неохим АД - Дружество - майка</v>
      </c>
      <c r="B281" s="99" t="str">
        <f t="shared" si="22"/>
        <v>836144932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Неохим АД - Дружество - майка</v>
      </c>
      <c r="B282" s="99" t="str">
        <f t="shared" ref="B282:B345" si="25">pdeBulstat</f>
        <v>836144932</v>
      </c>
      <c r="C282" s="550">
        <f t="shared" ref="C282:C345" si="26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Неохим АД - Дружество - майка</v>
      </c>
      <c r="B283" s="99" t="str">
        <f t="shared" si="25"/>
        <v>836144932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>
      <c r="A284" s="99" t="str">
        <f t="shared" si="24"/>
        <v>Неохим АД - Дружество - майка</v>
      </c>
      <c r="B284" s="99" t="str">
        <f t="shared" si="25"/>
        <v>836144932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265</v>
      </c>
    </row>
    <row r="285" spans="1:8">
      <c r="A285" s="99" t="str">
        <f t="shared" si="24"/>
        <v>Неохим АД - Дружество - майка</v>
      </c>
      <c r="B285" s="99" t="str">
        <f t="shared" si="25"/>
        <v>836144932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Неохим АД - Дружество - майка</v>
      </c>
      <c r="B286" s="99" t="str">
        <f t="shared" si="25"/>
        <v>836144932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Неохим АД - Дружество - майка</v>
      </c>
      <c r="B287" s="99" t="str">
        <f t="shared" si="25"/>
        <v>836144932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Неохим АД - Дружество - майка</v>
      </c>
      <c r="B288" s="99" t="str">
        <f t="shared" si="25"/>
        <v>836144932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265</v>
      </c>
    </row>
    <row r="289" spans="1:8">
      <c r="A289" s="99" t="str">
        <f t="shared" si="24"/>
        <v>Неохим АД - Дружество - майка</v>
      </c>
      <c r="B289" s="99" t="str">
        <f t="shared" si="25"/>
        <v>836144932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Неохим АД - Дружество - майка</v>
      </c>
      <c r="B290" s="99" t="str">
        <f t="shared" si="25"/>
        <v>836144932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>
      <c r="A291" s="99" t="str">
        <f t="shared" si="24"/>
        <v>Неохим АД - Дружество - майка</v>
      </c>
      <c r="B291" s="99" t="str">
        <f t="shared" si="25"/>
        <v>836144932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Неохим АД - Дружество - майка</v>
      </c>
      <c r="B292" s="99" t="str">
        <f t="shared" si="25"/>
        <v>836144932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>
      <c r="A293" s="99" t="str">
        <f t="shared" si="24"/>
        <v>Неохим АД - Дружество - майка</v>
      </c>
      <c r="B293" s="99" t="str">
        <f t="shared" si="25"/>
        <v>836144932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Неохим АД - Дружество - майка</v>
      </c>
      <c r="B294" s="99" t="str">
        <f t="shared" si="25"/>
        <v>836144932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Неохим АД - Дружество - майка</v>
      </c>
      <c r="B295" s="99" t="str">
        <f t="shared" si="25"/>
        <v>836144932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Неохим АД - Дружество - майка</v>
      </c>
      <c r="B296" s="99" t="str">
        <f t="shared" si="25"/>
        <v>836144932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Неохим АД - Дружество - майка</v>
      </c>
      <c r="B297" s="99" t="str">
        <f t="shared" si="25"/>
        <v>836144932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Неохим АД - Дружество - майка</v>
      </c>
      <c r="B298" s="99" t="str">
        <f t="shared" si="25"/>
        <v>836144932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Неохим АД - Дружество - майка</v>
      </c>
      <c r="B299" s="99" t="str">
        <f t="shared" si="25"/>
        <v>836144932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Неохим АД - Дружество - майка</v>
      </c>
      <c r="B300" s="99" t="str">
        <f t="shared" si="25"/>
        <v>836144932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Неохим АД - Дружество - майка</v>
      </c>
      <c r="B301" s="99" t="str">
        <f t="shared" si="25"/>
        <v>836144932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Неохим АД - Дружество - майка</v>
      </c>
      <c r="B302" s="99" t="str">
        <f t="shared" si="25"/>
        <v>836144932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265</v>
      </c>
    </row>
    <row r="303" spans="1:8">
      <c r="A303" s="99" t="str">
        <f t="shared" si="24"/>
        <v>Неохим АД - Дружество - майка</v>
      </c>
      <c r="B303" s="99" t="str">
        <f t="shared" si="25"/>
        <v>836144932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Неохим АД - Дружество - майка</v>
      </c>
      <c r="B304" s="99" t="str">
        <f t="shared" si="25"/>
        <v>836144932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Неохим АД - Дружество - майка</v>
      </c>
      <c r="B305" s="99" t="str">
        <f t="shared" si="25"/>
        <v>836144932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265</v>
      </c>
    </row>
    <row r="306" spans="1:8">
      <c r="A306" s="99" t="str">
        <f t="shared" si="24"/>
        <v>Неохим АД - Дружество - майка</v>
      </c>
      <c r="B306" s="99" t="str">
        <f t="shared" si="25"/>
        <v>836144932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Неохим АД - Дружество - майка</v>
      </c>
      <c r="B307" s="99" t="str">
        <f t="shared" si="25"/>
        <v>836144932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Неохим АД - Дружество - майка</v>
      </c>
      <c r="B308" s="99" t="str">
        <f t="shared" si="25"/>
        <v>836144932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Неохим АД - Дружество - майка</v>
      </c>
      <c r="B309" s="99" t="str">
        <f t="shared" si="25"/>
        <v>836144932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Неохим АД - Дружество - майка</v>
      </c>
      <c r="B310" s="99" t="str">
        <f t="shared" si="25"/>
        <v>836144932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Неохим АД - Дружество - майка</v>
      </c>
      <c r="B311" s="99" t="str">
        <f t="shared" si="25"/>
        <v>836144932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Неохим АД - Дружество - майка</v>
      </c>
      <c r="B312" s="99" t="str">
        <f t="shared" si="25"/>
        <v>836144932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Неохим АД - Дружество - майка</v>
      </c>
      <c r="B313" s="99" t="str">
        <f t="shared" si="25"/>
        <v>836144932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Неохим АД - Дружество - майка</v>
      </c>
      <c r="B314" s="99" t="str">
        <f t="shared" si="25"/>
        <v>836144932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Неохим АД - Дружество - майка</v>
      </c>
      <c r="B315" s="99" t="str">
        <f t="shared" si="25"/>
        <v>836144932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Неохим АД - Дружество - майка</v>
      </c>
      <c r="B316" s="99" t="str">
        <f t="shared" si="25"/>
        <v>836144932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Неохим АД - Дружество - майка</v>
      </c>
      <c r="B317" s="99" t="str">
        <f t="shared" si="25"/>
        <v>836144932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Неохим АД - Дружество - майка</v>
      </c>
      <c r="B318" s="99" t="str">
        <f t="shared" si="25"/>
        <v>836144932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Неохим АД - Дружество - майка</v>
      </c>
      <c r="B319" s="99" t="str">
        <f t="shared" si="25"/>
        <v>836144932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Неохим АД - Дружество - майка</v>
      </c>
      <c r="B320" s="99" t="str">
        <f t="shared" si="25"/>
        <v>836144932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Неохим АД - Дружество - майка</v>
      </c>
      <c r="B321" s="99" t="str">
        <f t="shared" si="25"/>
        <v>836144932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Неохим АД - Дружество - майка</v>
      </c>
      <c r="B322" s="99" t="str">
        <f t="shared" si="25"/>
        <v>836144932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Неохим АД - Дружество - майка</v>
      </c>
      <c r="B323" s="99" t="str">
        <f t="shared" si="25"/>
        <v>836144932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Неохим АД - Дружество - майка</v>
      </c>
      <c r="B324" s="99" t="str">
        <f t="shared" si="25"/>
        <v>836144932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Неохим АД - Дружество - майка</v>
      </c>
      <c r="B325" s="99" t="str">
        <f t="shared" si="25"/>
        <v>836144932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Неохим АД - Дружество - майка</v>
      </c>
      <c r="B326" s="99" t="str">
        <f t="shared" si="25"/>
        <v>836144932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Неохим АД - Дружество - майка</v>
      </c>
      <c r="B327" s="99" t="str">
        <f t="shared" si="25"/>
        <v>836144932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Неохим АД - Дружество - майка</v>
      </c>
      <c r="B328" s="99" t="str">
        <f t="shared" si="25"/>
        <v>836144932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-1321</v>
      </c>
    </row>
    <row r="329" spans="1:8">
      <c r="A329" s="99" t="str">
        <f t="shared" si="24"/>
        <v>Неохим АД - Дружество - майка</v>
      </c>
      <c r="B329" s="99" t="str">
        <f t="shared" si="25"/>
        <v>836144932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Неохим АД - Дружество - майка</v>
      </c>
      <c r="B330" s="99" t="str">
        <f t="shared" si="25"/>
        <v>836144932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Неохим АД - Дружество - майка</v>
      </c>
      <c r="B331" s="99" t="str">
        <f t="shared" si="25"/>
        <v>836144932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Неохим АД - Дружество - майка</v>
      </c>
      <c r="B332" s="99" t="str">
        <f t="shared" si="25"/>
        <v>836144932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-1321</v>
      </c>
    </row>
    <row r="333" spans="1:8">
      <c r="A333" s="99" t="str">
        <f t="shared" si="24"/>
        <v>Неохим АД - Дружество - майка</v>
      </c>
      <c r="B333" s="99" t="str">
        <f t="shared" si="25"/>
        <v>836144932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Неохим АД - Дружество - майка</v>
      </c>
      <c r="B334" s="99" t="str">
        <f t="shared" si="25"/>
        <v>836144932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Неохим АД - Дружество - майка</v>
      </c>
      <c r="B335" s="99" t="str">
        <f t="shared" si="25"/>
        <v>836144932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Неохим АД - Дружество - майка</v>
      </c>
      <c r="B336" s="99" t="str">
        <f t="shared" si="25"/>
        <v>836144932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Неохим АД - Дружество - майка</v>
      </c>
      <c r="B337" s="99" t="str">
        <f t="shared" si="25"/>
        <v>836144932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Неохим АД - Дружество - майка</v>
      </c>
      <c r="B338" s="99" t="str">
        <f t="shared" si="25"/>
        <v>836144932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Неохим АД - Дружество - майка</v>
      </c>
      <c r="B339" s="99" t="str">
        <f t="shared" si="25"/>
        <v>836144932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Неохим АД - Дружество - майка</v>
      </c>
      <c r="B340" s="99" t="str">
        <f t="shared" si="25"/>
        <v>836144932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Неохим АД - Дружество - майка</v>
      </c>
      <c r="B341" s="99" t="str">
        <f t="shared" si="25"/>
        <v>836144932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Неохим АД - Дружество - майка</v>
      </c>
      <c r="B342" s="99" t="str">
        <f t="shared" si="25"/>
        <v>836144932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Неохим АД - Дружество - майка</v>
      </c>
      <c r="B343" s="99" t="str">
        <f t="shared" si="25"/>
        <v>836144932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Неохим АД - Дружество - майка</v>
      </c>
      <c r="B344" s="99" t="str">
        <f t="shared" si="25"/>
        <v>836144932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Неохим АД - Дружество - майка</v>
      </c>
      <c r="B345" s="99" t="str">
        <f t="shared" si="25"/>
        <v>836144932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-996</v>
      </c>
    </row>
    <row r="346" spans="1:8">
      <c r="A346" s="99" t="str">
        <f t="shared" ref="A346:A409" si="27">pdeName</f>
        <v>Неохим АД - Дружество - майка</v>
      </c>
      <c r="B346" s="99" t="str">
        <f t="shared" ref="B346:B409" si="28">pdeBulstat</f>
        <v>836144932</v>
      </c>
      <c r="C346" s="550">
        <f t="shared" ref="C346:C409" si="2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-2317</v>
      </c>
    </row>
    <row r="347" spans="1:8">
      <c r="A347" s="99" t="str">
        <f t="shared" si="27"/>
        <v>Неохим АД - Дружество - майка</v>
      </c>
      <c r="B347" s="99" t="str">
        <f t="shared" si="28"/>
        <v>836144932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Неохим АД - Дружество - майка</v>
      </c>
      <c r="B348" s="99" t="str">
        <f t="shared" si="28"/>
        <v>836144932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Неохим АД - Дружество - майка</v>
      </c>
      <c r="B349" s="99" t="str">
        <f t="shared" si="28"/>
        <v>836144932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-2317</v>
      </c>
    </row>
    <row r="350" spans="1:8">
      <c r="A350" s="99" t="str">
        <f t="shared" si="27"/>
        <v>Неохим АД - Дружество - майка</v>
      </c>
      <c r="B350" s="99" t="str">
        <f t="shared" si="28"/>
        <v>836144932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103978</v>
      </c>
    </row>
    <row r="351" spans="1:8">
      <c r="A351" s="99" t="str">
        <f t="shared" si="27"/>
        <v>Неохим АД - Дружество - майка</v>
      </c>
      <c r="B351" s="99" t="str">
        <f t="shared" si="28"/>
        <v>836144932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Неохим АД - Дружество - майка</v>
      </c>
      <c r="B352" s="99" t="str">
        <f t="shared" si="28"/>
        <v>836144932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Неохим АД - Дружество - майка</v>
      </c>
      <c r="B353" s="99" t="str">
        <f t="shared" si="28"/>
        <v>836144932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Неохим АД - Дружество - майка</v>
      </c>
      <c r="B354" s="99" t="str">
        <f t="shared" si="28"/>
        <v>836144932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103978</v>
      </c>
    </row>
    <row r="355" spans="1:8">
      <c r="A355" s="99" t="str">
        <f t="shared" si="27"/>
        <v>Неохим АД - Дружество - майка</v>
      </c>
      <c r="B355" s="99" t="str">
        <f t="shared" si="28"/>
        <v>836144932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11698</v>
      </c>
    </row>
    <row r="356" spans="1:8">
      <c r="A356" s="99" t="str">
        <f t="shared" si="27"/>
        <v>Неохим АД - Дружество - майка</v>
      </c>
      <c r="B356" s="99" t="str">
        <f t="shared" si="28"/>
        <v>836144932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-3362</v>
      </c>
    </row>
    <row r="357" spans="1:8">
      <c r="A357" s="99" t="str">
        <f t="shared" si="27"/>
        <v>Неохим АД - Дружество - майка</v>
      </c>
      <c r="B357" s="99" t="str">
        <f t="shared" si="28"/>
        <v>836144932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-3362</v>
      </c>
    </row>
    <row r="358" spans="1:8">
      <c r="A358" s="99" t="str">
        <f t="shared" si="27"/>
        <v>Неохим АД - Дружество - майка</v>
      </c>
      <c r="B358" s="99" t="str">
        <f t="shared" si="28"/>
        <v>836144932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>
      <c r="A359" s="99" t="str">
        <f t="shared" si="27"/>
        <v>Неохим АД - Дружество - майка</v>
      </c>
      <c r="B359" s="99" t="str">
        <f t="shared" si="28"/>
        <v>836144932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Неохим АД - Дружество - майка</v>
      </c>
      <c r="B360" s="99" t="str">
        <f t="shared" si="28"/>
        <v>836144932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Неохим АД - Дружество - майка</v>
      </c>
      <c r="B361" s="99" t="str">
        <f t="shared" si="28"/>
        <v>836144932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Неохим АД - Дружество - майка</v>
      </c>
      <c r="B362" s="99" t="str">
        <f t="shared" si="28"/>
        <v>836144932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Неохим АД - Дружество - майка</v>
      </c>
      <c r="B363" s="99" t="str">
        <f t="shared" si="28"/>
        <v>836144932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Неохим АД - Дружество - майка</v>
      </c>
      <c r="B364" s="99" t="str">
        <f t="shared" si="28"/>
        <v>836144932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Неохим АД - Дружество - майка</v>
      </c>
      <c r="B365" s="99" t="str">
        <f t="shared" si="28"/>
        <v>836144932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Неохим АД - Дружество - майка</v>
      </c>
      <c r="B366" s="99" t="str">
        <f t="shared" si="28"/>
        <v>836144932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Неохим АД - Дружество - майка</v>
      </c>
      <c r="B367" s="99" t="str">
        <f t="shared" si="28"/>
        <v>836144932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33</v>
      </c>
    </row>
    <row r="368" spans="1:8">
      <c r="A368" s="99" t="str">
        <f t="shared" si="27"/>
        <v>Неохим АД - Дружество - майка</v>
      </c>
      <c r="B368" s="99" t="str">
        <f t="shared" si="28"/>
        <v>836144932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112347</v>
      </c>
    </row>
    <row r="369" spans="1:8">
      <c r="A369" s="99" t="str">
        <f t="shared" si="27"/>
        <v>Неохим АД - Дружество - майка</v>
      </c>
      <c r="B369" s="99" t="str">
        <f t="shared" si="28"/>
        <v>836144932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2028</v>
      </c>
    </row>
    <row r="370" spans="1:8">
      <c r="A370" s="99" t="str">
        <f t="shared" si="27"/>
        <v>Неохим АД - Дружество - майка</v>
      </c>
      <c r="B370" s="99" t="str">
        <f t="shared" si="28"/>
        <v>836144932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Неохим АД - Дружество - майка</v>
      </c>
      <c r="B371" s="99" t="str">
        <f t="shared" si="28"/>
        <v>836144932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114375</v>
      </c>
    </row>
    <row r="372" spans="1:8">
      <c r="A372" s="99" t="str">
        <f t="shared" si="27"/>
        <v>Неохим АД - Дружество - майка</v>
      </c>
      <c r="B372" s="99" t="str">
        <f t="shared" si="28"/>
        <v>836144932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Неохим АД - Дружество - майка</v>
      </c>
      <c r="B373" s="99" t="str">
        <f t="shared" si="28"/>
        <v>836144932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Неохим АД - Дружество - майка</v>
      </c>
      <c r="B374" s="99" t="str">
        <f t="shared" si="28"/>
        <v>836144932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Неохим АД - Дружество - майка</v>
      </c>
      <c r="B375" s="99" t="str">
        <f t="shared" si="28"/>
        <v>836144932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Неохим АД - Дружество - майка</v>
      </c>
      <c r="B376" s="99" t="str">
        <f t="shared" si="28"/>
        <v>836144932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Неохим АД - Дружество - майка</v>
      </c>
      <c r="B377" s="99" t="str">
        <f t="shared" si="28"/>
        <v>836144932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Неохим АД - Дружество - майка</v>
      </c>
      <c r="B378" s="99" t="str">
        <f t="shared" si="28"/>
        <v>836144932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Неохим АД - Дружество - майка</v>
      </c>
      <c r="B379" s="99" t="str">
        <f t="shared" si="28"/>
        <v>836144932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Неохим АД - Дружество - майка</v>
      </c>
      <c r="B380" s="99" t="str">
        <f t="shared" si="28"/>
        <v>836144932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Неохим АД - Дружество - майка</v>
      </c>
      <c r="B381" s="99" t="str">
        <f t="shared" si="28"/>
        <v>836144932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Неохим АД - Дружество - майка</v>
      </c>
      <c r="B382" s="99" t="str">
        <f t="shared" si="28"/>
        <v>836144932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Неохим АД - Дружество - майка</v>
      </c>
      <c r="B383" s="99" t="str">
        <f t="shared" si="28"/>
        <v>836144932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Неохим АД - Дружество - майка</v>
      </c>
      <c r="B384" s="99" t="str">
        <f t="shared" si="28"/>
        <v>836144932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Неохим АД - Дружество - майка</v>
      </c>
      <c r="B385" s="99" t="str">
        <f t="shared" si="28"/>
        <v>836144932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Неохим АД - Дружество - майка</v>
      </c>
      <c r="B386" s="99" t="str">
        <f t="shared" si="28"/>
        <v>836144932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Неохим АД - Дружество - майка</v>
      </c>
      <c r="B387" s="99" t="str">
        <f t="shared" si="28"/>
        <v>836144932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Неохим АД - Дружество - майка</v>
      </c>
      <c r="B388" s="99" t="str">
        <f t="shared" si="28"/>
        <v>836144932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Неохим АД - Дружество - майка</v>
      </c>
      <c r="B389" s="99" t="str">
        <f t="shared" si="28"/>
        <v>836144932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Неохим АД - Дружество - майка</v>
      </c>
      <c r="B390" s="99" t="str">
        <f t="shared" si="28"/>
        <v>836144932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Неохим АД - Дружество - майка</v>
      </c>
      <c r="B391" s="99" t="str">
        <f t="shared" si="28"/>
        <v>836144932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Неохим АД - Дружество - майка</v>
      </c>
      <c r="B392" s="99" t="str">
        <f t="shared" si="28"/>
        <v>836144932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Неохим АД - Дружество - майка</v>
      </c>
      <c r="B393" s="99" t="str">
        <f t="shared" si="28"/>
        <v>836144932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Неохим АД - Дружество - майка</v>
      </c>
      <c r="B394" s="99" t="str">
        <f t="shared" si="28"/>
        <v>836144932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Неохим АД - Дружество - майка</v>
      </c>
      <c r="B395" s="99" t="str">
        <f t="shared" si="28"/>
        <v>836144932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Неохим АД - Дружество - майка</v>
      </c>
      <c r="B396" s="99" t="str">
        <f t="shared" si="28"/>
        <v>836144932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Неохим АД - Дружество - майка</v>
      </c>
      <c r="B397" s="99" t="str">
        <f t="shared" si="28"/>
        <v>836144932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Неохим АД - Дружество - майка</v>
      </c>
      <c r="B398" s="99" t="str">
        <f t="shared" si="28"/>
        <v>836144932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Неохим АД - Дружество - майка</v>
      </c>
      <c r="B399" s="99" t="str">
        <f t="shared" si="28"/>
        <v>836144932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Неохим АД - Дружество - майка</v>
      </c>
      <c r="B400" s="99" t="str">
        <f t="shared" si="28"/>
        <v>836144932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Неохим АД - Дружество - майка</v>
      </c>
      <c r="B401" s="99" t="str">
        <f t="shared" si="28"/>
        <v>836144932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Неохим АД - Дружество - майка</v>
      </c>
      <c r="B402" s="99" t="str">
        <f t="shared" si="28"/>
        <v>836144932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Неохим АД - Дружество - майка</v>
      </c>
      <c r="B403" s="99" t="str">
        <f t="shared" si="28"/>
        <v>836144932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Неохим АД - Дружество - майка</v>
      </c>
      <c r="B404" s="99" t="str">
        <f t="shared" si="28"/>
        <v>836144932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Неохим АД - Дружество - майка</v>
      </c>
      <c r="B405" s="99" t="str">
        <f t="shared" si="28"/>
        <v>836144932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Неохим АД - Дружество - майка</v>
      </c>
      <c r="B406" s="99" t="str">
        <f t="shared" si="28"/>
        <v>836144932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Неохим АД - Дружество - майка</v>
      </c>
      <c r="B407" s="99" t="str">
        <f t="shared" si="28"/>
        <v>836144932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Неохим АД - Дружество - майка</v>
      </c>
      <c r="B408" s="99" t="str">
        <f t="shared" si="28"/>
        <v>836144932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Неохим АД - Дружество - майка</v>
      </c>
      <c r="B409" s="99" t="str">
        <f t="shared" si="28"/>
        <v>836144932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Неохим АД - Дружество - майка</v>
      </c>
      <c r="B410" s="99" t="str">
        <f t="shared" ref="B410:B459" si="31">pdeBulstat</f>
        <v>836144932</v>
      </c>
      <c r="C410" s="550">
        <f t="shared" ref="C410:C459" si="32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Неохим АД - Дружество - майка</v>
      </c>
      <c r="B411" s="99" t="str">
        <f t="shared" si="31"/>
        <v>836144932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Неохим АД - Дружество - майка</v>
      </c>
      <c r="B412" s="99" t="str">
        <f t="shared" si="31"/>
        <v>836144932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Неохим АД - Дружество - майка</v>
      </c>
      <c r="B413" s="99" t="str">
        <f t="shared" si="31"/>
        <v>836144932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Неохим АД - Дружество - майка</v>
      </c>
      <c r="B414" s="99" t="str">
        <f t="shared" si="31"/>
        <v>836144932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Неохим АД - Дружество - майка</v>
      </c>
      <c r="B415" s="99" t="str">
        <f t="shared" si="31"/>
        <v>836144932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Неохим АД - Дружество - майка</v>
      </c>
      <c r="B416" s="99" t="str">
        <f t="shared" si="31"/>
        <v>836144932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102001</v>
      </c>
    </row>
    <row r="417" spans="1:8">
      <c r="A417" s="99" t="str">
        <f t="shared" si="30"/>
        <v>Неохим АД - Дружество - майка</v>
      </c>
      <c r="B417" s="99" t="str">
        <f t="shared" si="31"/>
        <v>836144932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Неохим АД - Дружество - майка</v>
      </c>
      <c r="B418" s="99" t="str">
        <f t="shared" si="31"/>
        <v>836144932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Неохим АД - Дружество - майка</v>
      </c>
      <c r="B419" s="99" t="str">
        <f t="shared" si="31"/>
        <v>836144932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Неохим АД - Дружество - майка</v>
      </c>
      <c r="B420" s="99" t="str">
        <f t="shared" si="31"/>
        <v>836144932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102001</v>
      </c>
    </row>
    <row r="421" spans="1:8">
      <c r="A421" s="99" t="str">
        <f t="shared" si="30"/>
        <v>Неохим АД - Дружество - майка</v>
      </c>
      <c r="B421" s="99" t="str">
        <f t="shared" si="31"/>
        <v>836144932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11698</v>
      </c>
    </row>
    <row r="422" spans="1:8">
      <c r="A422" s="99" t="str">
        <f t="shared" si="30"/>
        <v>Неохим АД - Дружество - майка</v>
      </c>
      <c r="B422" s="99" t="str">
        <f t="shared" si="31"/>
        <v>836144932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-3362</v>
      </c>
    </row>
    <row r="423" spans="1:8">
      <c r="A423" s="99" t="str">
        <f t="shared" si="30"/>
        <v>Неохим АД - Дружество - майка</v>
      </c>
      <c r="B423" s="99" t="str">
        <f t="shared" si="31"/>
        <v>836144932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-3362</v>
      </c>
    </row>
    <row r="424" spans="1:8">
      <c r="A424" s="99" t="str">
        <f t="shared" si="30"/>
        <v>Неохим АД - Дружество - майка</v>
      </c>
      <c r="B424" s="99" t="str">
        <f t="shared" si="31"/>
        <v>836144932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Неохим АД - Дружество - майка</v>
      </c>
      <c r="B425" s="99" t="str">
        <f t="shared" si="31"/>
        <v>836144932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Неохим АД - Дружество - майка</v>
      </c>
      <c r="B426" s="99" t="str">
        <f t="shared" si="31"/>
        <v>836144932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Неохим АД - Дружество - майка</v>
      </c>
      <c r="B427" s="99" t="str">
        <f t="shared" si="31"/>
        <v>836144932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Неохим АД - Дружество - майка</v>
      </c>
      <c r="B428" s="99" t="str">
        <f t="shared" si="31"/>
        <v>836144932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Неохим АД - Дружество - майка</v>
      </c>
      <c r="B429" s="99" t="str">
        <f t="shared" si="31"/>
        <v>836144932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Неохим АД - Дружество - майка</v>
      </c>
      <c r="B430" s="99" t="str">
        <f t="shared" si="31"/>
        <v>836144932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Неохим АД - Дружество - майка</v>
      </c>
      <c r="B431" s="99" t="str">
        <f t="shared" si="31"/>
        <v>836144932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Неохим АД - Дружество - майка</v>
      </c>
      <c r="B432" s="99" t="str">
        <f t="shared" si="31"/>
        <v>836144932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Неохим АД - Дружество - майка</v>
      </c>
      <c r="B433" s="99" t="str">
        <f t="shared" si="31"/>
        <v>836144932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-963</v>
      </c>
    </row>
    <row r="434" spans="1:8">
      <c r="A434" s="99" t="str">
        <f t="shared" si="30"/>
        <v>Неохим АД - Дружество - майка</v>
      </c>
      <c r="B434" s="99" t="str">
        <f t="shared" si="31"/>
        <v>836144932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109374</v>
      </c>
    </row>
    <row r="435" spans="1:8">
      <c r="A435" s="99" t="str">
        <f t="shared" si="30"/>
        <v>Неохим АД - Дружество - майка</v>
      </c>
      <c r="B435" s="99" t="str">
        <f t="shared" si="31"/>
        <v>836144932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2028</v>
      </c>
    </row>
    <row r="436" spans="1:8">
      <c r="A436" s="99" t="str">
        <f t="shared" si="30"/>
        <v>Неохим АД - Дружество - майка</v>
      </c>
      <c r="B436" s="99" t="str">
        <f t="shared" si="31"/>
        <v>836144932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Неохим АД - Дружество - майка</v>
      </c>
      <c r="B437" s="99" t="str">
        <f t="shared" si="31"/>
        <v>836144932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111402</v>
      </c>
    </row>
    <row r="438" spans="1:8">
      <c r="A438" s="99" t="str">
        <f t="shared" si="30"/>
        <v>Неохим АД - Дружество - майка</v>
      </c>
      <c r="B438" s="99" t="str">
        <f t="shared" si="31"/>
        <v>836144932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-65</v>
      </c>
    </row>
    <row r="439" spans="1:8">
      <c r="A439" s="99" t="str">
        <f t="shared" si="30"/>
        <v>Неохим АД - Дружество - майка</v>
      </c>
      <c r="B439" s="99" t="str">
        <f t="shared" si="31"/>
        <v>836144932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Неохим АД - Дружество - майка</v>
      </c>
      <c r="B440" s="99" t="str">
        <f t="shared" si="31"/>
        <v>836144932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Неохим АД - Дружество - майка</v>
      </c>
      <c r="B441" s="99" t="str">
        <f t="shared" si="31"/>
        <v>836144932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Неохим АД - Дружество - майка</v>
      </c>
      <c r="B442" s="99" t="str">
        <f t="shared" si="31"/>
        <v>836144932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-65</v>
      </c>
    </row>
    <row r="443" spans="1:8">
      <c r="A443" s="99" t="str">
        <f t="shared" si="30"/>
        <v>Неохим АД - Дружество - майка</v>
      </c>
      <c r="B443" s="99" t="str">
        <f t="shared" si="31"/>
        <v>836144932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>
      <c r="A444" s="99" t="str">
        <f t="shared" si="30"/>
        <v>Неохим АД - Дружество - майка</v>
      </c>
      <c r="B444" s="99" t="str">
        <f t="shared" si="31"/>
        <v>836144932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>
      <c r="A445" s="99" t="str">
        <f t="shared" si="30"/>
        <v>Неохим АД - Дружество - майка</v>
      </c>
      <c r="B445" s="99" t="str">
        <f t="shared" si="31"/>
        <v>836144932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>
      <c r="A446" s="99" t="str">
        <f t="shared" si="30"/>
        <v>Неохим АД - Дружество - майка</v>
      </c>
      <c r="B446" s="99" t="str">
        <f t="shared" si="31"/>
        <v>836144932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Неохим АД - Дружество - майка</v>
      </c>
      <c r="B447" s="99" t="str">
        <f t="shared" si="31"/>
        <v>836144932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Неохим АД - Дружество - майка</v>
      </c>
      <c r="B448" s="99" t="str">
        <f t="shared" si="31"/>
        <v>836144932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Неохим АД - Дружество - майка</v>
      </c>
      <c r="B449" s="99" t="str">
        <f t="shared" si="31"/>
        <v>836144932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Неохим АД - Дружество - майка</v>
      </c>
      <c r="B450" s="99" t="str">
        <f t="shared" si="31"/>
        <v>836144932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Неохим АД - Дружество - майка</v>
      </c>
      <c r="B451" s="99" t="str">
        <f t="shared" si="31"/>
        <v>836144932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Неохим АД - Дружество - майка</v>
      </c>
      <c r="B452" s="99" t="str">
        <f t="shared" si="31"/>
        <v>836144932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Неохим АД - Дружество - майка</v>
      </c>
      <c r="B453" s="99" t="str">
        <f t="shared" si="31"/>
        <v>836144932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Неохим АД - Дружество - майка</v>
      </c>
      <c r="B454" s="99" t="str">
        <f t="shared" si="31"/>
        <v>836144932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Неохим АД - Дружество - майка</v>
      </c>
      <c r="B455" s="99" t="str">
        <f t="shared" si="31"/>
        <v>836144932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36</v>
      </c>
    </row>
    <row r="456" spans="1:8">
      <c r="A456" s="99" t="str">
        <f t="shared" si="30"/>
        <v>Неохим АД - Дружество - майка</v>
      </c>
      <c r="B456" s="99" t="str">
        <f t="shared" si="31"/>
        <v>836144932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-29</v>
      </c>
    </row>
    <row r="457" spans="1:8">
      <c r="A457" s="99" t="str">
        <f t="shared" si="30"/>
        <v>Неохим АД - Дружество - майка</v>
      </c>
      <c r="B457" s="99" t="str">
        <f t="shared" si="31"/>
        <v>836144932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Неохим АД - Дружество - майка</v>
      </c>
      <c r="B458" s="99" t="str">
        <f t="shared" si="31"/>
        <v>836144932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Неохим АД - Дружество - майка</v>
      </c>
      <c r="B459" s="99" t="str">
        <f t="shared" si="31"/>
        <v>836144932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-29</v>
      </c>
    </row>
    <row r="460" spans="1:8" s="483" customFormat="1">
      <c r="C460" s="549"/>
      <c r="F460" s="487" t="s">
        <v>853</v>
      </c>
    </row>
    <row r="461" spans="1:8">
      <c r="A461" s="99" t="str">
        <f t="shared" ref="A461:A524" si="33">pdeName</f>
        <v>Неохим АД - Дружество - майка</v>
      </c>
      <c r="B461" s="99" t="str">
        <f t="shared" ref="B461:B524" si="34">pdeBulstat</f>
        <v>836144932</v>
      </c>
      <c r="C461" s="550">
        <f t="shared" ref="C461:C524" si="35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3630</v>
      </c>
    </row>
    <row r="462" spans="1:8">
      <c r="A462" s="99" t="str">
        <f t="shared" si="33"/>
        <v>Неохим АД - Дружество - майка</v>
      </c>
      <c r="B462" s="99" t="str">
        <f t="shared" si="34"/>
        <v>836144932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18897</v>
      </c>
    </row>
    <row r="463" spans="1:8">
      <c r="A463" s="99" t="str">
        <f t="shared" si="33"/>
        <v>Неохим АД - Дружество - майка</v>
      </c>
      <c r="B463" s="99" t="str">
        <f t="shared" si="34"/>
        <v>836144932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103375</v>
      </c>
    </row>
    <row r="464" spans="1:8">
      <c r="A464" s="99" t="str">
        <f t="shared" si="33"/>
        <v>Неохим АД - Дружество - майка</v>
      </c>
      <c r="B464" s="99" t="str">
        <f t="shared" si="34"/>
        <v>836144932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59018</v>
      </c>
    </row>
    <row r="465" spans="1:8">
      <c r="A465" s="99" t="str">
        <f t="shared" si="33"/>
        <v>Неохим АД - Дружество - майка</v>
      </c>
      <c r="B465" s="99" t="str">
        <f t="shared" si="34"/>
        <v>836144932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8972</v>
      </c>
    </row>
    <row r="466" spans="1:8">
      <c r="A466" s="99" t="str">
        <f t="shared" si="33"/>
        <v>Неохим АД - Дружество - майка</v>
      </c>
      <c r="B466" s="99" t="str">
        <f t="shared" si="34"/>
        <v>836144932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1224</v>
      </c>
    </row>
    <row r="467" spans="1:8">
      <c r="A467" s="99" t="str">
        <f t="shared" si="33"/>
        <v>Неохим АД - Дружество - майка</v>
      </c>
      <c r="B467" s="99" t="str">
        <f t="shared" si="34"/>
        <v>836144932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2886</v>
      </c>
    </row>
    <row r="468" spans="1:8">
      <c r="A468" s="99" t="str">
        <f t="shared" si="33"/>
        <v>Неохим АД - Дружество - майка</v>
      </c>
      <c r="B468" s="99" t="str">
        <f t="shared" si="34"/>
        <v>836144932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10</v>
      </c>
    </row>
    <row r="469" spans="1:8">
      <c r="A469" s="99" t="str">
        <f t="shared" si="33"/>
        <v>Неохим АД - Дружество - майка</v>
      </c>
      <c r="B469" s="99" t="str">
        <f t="shared" si="34"/>
        <v>836144932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198012</v>
      </c>
    </row>
    <row r="470" spans="1:8">
      <c r="A470" s="99" t="str">
        <f t="shared" si="33"/>
        <v>Неохим АД - Дружество - майка</v>
      </c>
      <c r="B470" s="99" t="str">
        <f t="shared" si="34"/>
        <v>836144932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>
      <c r="A471" s="99" t="str">
        <f t="shared" si="33"/>
        <v>Неохим АД - Дружество - майка</v>
      </c>
      <c r="B471" s="99" t="str">
        <f t="shared" si="34"/>
        <v>836144932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Неохим АД - Дружество - майка</v>
      </c>
      <c r="B472" s="99" t="str">
        <f t="shared" si="34"/>
        <v>836144932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489</v>
      </c>
    </row>
    <row r="473" spans="1:8">
      <c r="A473" s="99" t="str">
        <f t="shared" si="33"/>
        <v>Неохим АД - Дружество - майка</v>
      </c>
      <c r="B473" s="99" t="str">
        <f t="shared" si="34"/>
        <v>836144932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330</v>
      </c>
    </row>
    <row r="474" spans="1:8">
      <c r="A474" s="99" t="str">
        <f t="shared" si="33"/>
        <v>Неохим АД - Дружество - майка</v>
      </c>
      <c r="B474" s="99" t="str">
        <f t="shared" si="34"/>
        <v>836144932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Неохим АД - Дружество - майка</v>
      </c>
      <c r="B475" s="99" t="str">
        <f t="shared" si="34"/>
        <v>836144932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93</v>
      </c>
    </row>
    <row r="476" spans="1:8">
      <c r="A476" s="99" t="str">
        <f t="shared" si="33"/>
        <v>Неохим АД - Дружество - майка</v>
      </c>
      <c r="B476" s="99" t="str">
        <f t="shared" si="34"/>
        <v>836144932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912</v>
      </c>
    </row>
    <row r="477" spans="1:8">
      <c r="A477" s="99" t="str">
        <f t="shared" si="33"/>
        <v>Неохим АД - Дружество - майка</v>
      </c>
      <c r="B477" s="99" t="str">
        <f t="shared" si="34"/>
        <v>836144932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Неохим АД - Дружество - майка</v>
      </c>
      <c r="B478" s="99" t="str">
        <f t="shared" si="34"/>
        <v>836144932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Неохим АД - Дружество - майка</v>
      </c>
      <c r="B479" s="99" t="str">
        <f t="shared" si="34"/>
        <v>836144932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Неохим АД - Дружество - майка</v>
      </c>
      <c r="B480" s="99" t="str">
        <f t="shared" si="34"/>
        <v>836144932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Неохим АД - Дружество - майка</v>
      </c>
      <c r="B481" s="99" t="str">
        <f t="shared" si="34"/>
        <v>836144932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Неохим АД - Дружество - майка</v>
      </c>
      <c r="B482" s="99" t="str">
        <f t="shared" si="34"/>
        <v>836144932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Неохим АД - Дружество - майка</v>
      </c>
      <c r="B483" s="99" t="str">
        <f t="shared" si="34"/>
        <v>836144932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Неохим АД - Дружество - майка</v>
      </c>
      <c r="B484" s="99" t="str">
        <f t="shared" si="34"/>
        <v>836144932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Неохим АД - Дружество - майка</v>
      </c>
      <c r="B485" s="99" t="str">
        <f t="shared" si="34"/>
        <v>836144932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Неохим АД - Дружество - майка</v>
      </c>
      <c r="B486" s="99" t="str">
        <f t="shared" si="34"/>
        <v>836144932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Неохим АД - Дружество - майка</v>
      </c>
      <c r="B487" s="99" t="str">
        <f t="shared" si="34"/>
        <v>836144932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4</v>
      </c>
    </row>
    <row r="488" spans="1:8">
      <c r="A488" s="99" t="str">
        <f t="shared" si="33"/>
        <v>Неохим АД - Дружество - майка</v>
      </c>
      <c r="B488" s="99" t="str">
        <f t="shared" si="34"/>
        <v>836144932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>
      <c r="A489" s="99" t="str">
        <f t="shared" si="33"/>
        <v>Неохим АД - Дружество - майка</v>
      </c>
      <c r="B489" s="99" t="str">
        <f t="shared" si="34"/>
        <v>836144932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Неохим АД - Дружество - майка</v>
      </c>
      <c r="B490" s="99" t="str">
        <f t="shared" si="34"/>
        <v>836144932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198928</v>
      </c>
    </row>
    <row r="491" spans="1:8">
      <c r="A491" s="99" t="str">
        <f t="shared" si="33"/>
        <v>Неохим АД - Дружество - майка</v>
      </c>
      <c r="B491" s="99" t="str">
        <f t="shared" si="34"/>
        <v>836144932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Неохим АД - Дружество - майка</v>
      </c>
      <c r="B492" s="99" t="str">
        <f t="shared" si="34"/>
        <v>836144932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541</v>
      </c>
    </row>
    <row r="493" spans="1:8">
      <c r="A493" s="99" t="str">
        <f t="shared" si="33"/>
        <v>Неохим АД - Дружество - майка</v>
      </c>
      <c r="B493" s="99" t="str">
        <f t="shared" si="34"/>
        <v>836144932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3393</v>
      </c>
    </row>
    <row r="494" spans="1:8">
      <c r="A494" s="99" t="str">
        <f t="shared" si="33"/>
        <v>Неохим АД - Дружество - майка</v>
      </c>
      <c r="B494" s="99" t="str">
        <f t="shared" si="34"/>
        <v>836144932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916</v>
      </c>
    </row>
    <row r="495" spans="1:8">
      <c r="A495" s="99" t="str">
        <f t="shared" si="33"/>
        <v>Неохим АД - Дружество - майка</v>
      </c>
      <c r="B495" s="99" t="str">
        <f t="shared" si="34"/>
        <v>836144932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121</v>
      </c>
    </row>
    <row r="496" spans="1:8">
      <c r="A496" s="99" t="str">
        <f t="shared" si="33"/>
        <v>Неохим АД - Дружество - майка</v>
      </c>
      <c r="B496" s="99" t="str">
        <f t="shared" si="34"/>
        <v>836144932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33</v>
      </c>
    </row>
    <row r="497" spans="1:8">
      <c r="A497" s="99" t="str">
        <f t="shared" si="33"/>
        <v>Неохим АД - Дружество - майка</v>
      </c>
      <c r="B497" s="99" t="str">
        <f t="shared" si="34"/>
        <v>836144932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6969</v>
      </c>
    </row>
    <row r="498" spans="1:8">
      <c r="A498" s="99" t="str">
        <f t="shared" si="33"/>
        <v>Неохим АД - Дружество - майка</v>
      </c>
      <c r="B498" s="99" t="str">
        <f t="shared" si="34"/>
        <v>836144932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Неохим АД - Дружество - майка</v>
      </c>
      <c r="B499" s="99" t="str">
        <f t="shared" si="34"/>
        <v>836144932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11973</v>
      </c>
    </row>
    <row r="500" spans="1:8">
      <c r="A500" s="99" t="str">
        <f t="shared" si="33"/>
        <v>Неохим АД - Дружество - майка</v>
      </c>
      <c r="B500" s="99" t="str">
        <f t="shared" si="34"/>
        <v>836144932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Неохим АД - Дружество - майка</v>
      </c>
      <c r="B501" s="99" t="str">
        <f t="shared" si="34"/>
        <v>836144932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Неохим АД - Дружество - майка</v>
      </c>
      <c r="B502" s="99" t="str">
        <f t="shared" si="34"/>
        <v>836144932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17</v>
      </c>
    </row>
    <row r="503" spans="1:8">
      <c r="A503" s="99" t="str">
        <f t="shared" si="33"/>
        <v>Неохим АД - Дружество - майка</v>
      </c>
      <c r="B503" s="99" t="str">
        <f t="shared" si="34"/>
        <v>836144932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80</v>
      </c>
    </row>
    <row r="504" spans="1:8">
      <c r="A504" s="99" t="str">
        <f t="shared" si="33"/>
        <v>Неохим АД - Дружество - майка</v>
      </c>
      <c r="B504" s="99" t="str">
        <f t="shared" si="34"/>
        <v>836144932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Неохим АД - Дружество - майка</v>
      </c>
      <c r="B505" s="99" t="str">
        <f t="shared" si="34"/>
        <v>836144932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1337</v>
      </c>
    </row>
    <row r="506" spans="1:8">
      <c r="A506" s="99" t="str">
        <f t="shared" si="33"/>
        <v>Неохим АД - Дружество - майка</v>
      </c>
      <c r="B506" s="99" t="str">
        <f t="shared" si="34"/>
        <v>836144932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1434</v>
      </c>
    </row>
    <row r="507" spans="1:8">
      <c r="A507" s="99" t="str">
        <f t="shared" si="33"/>
        <v>Неохим АД - Дружество - майка</v>
      </c>
      <c r="B507" s="99" t="str">
        <f t="shared" si="34"/>
        <v>836144932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Неохим АД - Дружество - майка</v>
      </c>
      <c r="B508" s="99" t="str">
        <f t="shared" si="34"/>
        <v>836144932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Неохим АД - Дружество - майка</v>
      </c>
      <c r="B509" s="99" t="str">
        <f t="shared" si="34"/>
        <v>836144932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Неохим АД - Дружество - майка</v>
      </c>
      <c r="B510" s="99" t="str">
        <f t="shared" si="34"/>
        <v>836144932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Неохим АД - Дружество - майка</v>
      </c>
      <c r="B511" s="99" t="str">
        <f t="shared" si="34"/>
        <v>836144932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Неохим АД - Дружество - майка</v>
      </c>
      <c r="B512" s="99" t="str">
        <f t="shared" si="34"/>
        <v>836144932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Неохим АД - Дружество - майка</v>
      </c>
      <c r="B513" s="99" t="str">
        <f t="shared" si="34"/>
        <v>836144932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Неохим АД - Дружество - майка</v>
      </c>
      <c r="B514" s="99" t="str">
        <f t="shared" si="34"/>
        <v>836144932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Неохим АД - Дружество - майка</v>
      </c>
      <c r="B515" s="99" t="str">
        <f t="shared" si="34"/>
        <v>836144932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Неохим АД - Дружество - майка</v>
      </c>
      <c r="B516" s="99" t="str">
        <f t="shared" si="34"/>
        <v>836144932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Неохим АД - Дружество - майка</v>
      </c>
      <c r="B517" s="99" t="str">
        <f t="shared" si="34"/>
        <v>836144932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Неохим АД - Дружество - майка</v>
      </c>
      <c r="B518" s="99" t="str">
        <f t="shared" si="34"/>
        <v>836144932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Неохим АД - Дружество - майка</v>
      </c>
      <c r="B519" s="99" t="str">
        <f t="shared" si="34"/>
        <v>836144932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Неохим АД - Дружество - майка</v>
      </c>
      <c r="B520" s="99" t="str">
        <f t="shared" si="34"/>
        <v>836144932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13407</v>
      </c>
    </row>
    <row r="521" spans="1:8">
      <c r="A521" s="99" t="str">
        <f t="shared" si="33"/>
        <v>Неохим АД - Дружество - майка</v>
      </c>
      <c r="B521" s="99" t="str">
        <f t="shared" si="34"/>
        <v>836144932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Неохим АД - Дружество - майка</v>
      </c>
      <c r="B522" s="99" t="str">
        <f t="shared" si="34"/>
        <v>836144932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52</v>
      </c>
    </row>
    <row r="523" spans="1:8">
      <c r="A523" s="99" t="str">
        <f t="shared" si="33"/>
        <v>Неохим АД - Дружество - майка</v>
      </c>
      <c r="B523" s="99" t="str">
        <f t="shared" si="34"/>
        <v>836144932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317</v>
      </c>
    </row>
    <row r="524" spans="1:8">
      <c r="A524" s="99" t="str">
        <f t="shared" si="33"/>
        <v>Неохим АД - Дружество - майка</v>
      </c>
      <c r="B524" s="99" t="str">
        <f t="shared" si="34"/>
        <v>836144932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40</v>
      </c>
    </row>
    <row r="525" spans="1:8">
      <c r="A525" s="99" t="str">
        <f t="shared" ref="A525:A588" si="36">pdeName</f>
        <v>Неохим АД - Дружество - майка</v>
      </c>
      <c r="B525" s="99" t="str">
        <f t="shared" ref="B525:B588" si="37">pdeBulstat</f>
        <v>836144932</v>
      </c>
      <c r="C525" s="550">
        <f t="shared" ref="C525:C588" si="3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287</v>
      </c>
    </row>
    <row r="526" spans="1:8">
      <c r="A526" s="99" t="str">
        <f t="shared" si="36"/>
        <v>Неохим АД - Дружество - майка</v>
      </c>
      <c r="B526" s="99" t="str">
        <f t="shared" si="37"/>
        <v>836144932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41</v>
      </c>
    </row>
    <row r="527" spans="1:8">
      <c r="A527" s="99" t="str">
        <f t="shared" si="36"/>
        <v>Неохим АД - Дружество - майка</v>
      </c>
      <c r="B527" s="99" t="str">
        <f t="shared" si="37"/>
        <v>836144932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5318</v>
      </c>
    </row>
    <row r="528" spans="1:8">
      <c r="A528" s="99" t="str">
        <f t="shared" si="36"/>
        <v>Неохим АД - Дружество - майка</v>
      </c>
      <c r="B528" s="99" t="str">
        <f t="shared" si="37"/>
        <v>836144932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Неохим АД - Дружество - майка</v>
      </c>
      <c r="B529" s="99" t="str">
        <f t="shared" si="37"/>
        <v>836144932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6055</v>
      </c>
    </row>
    <row r="530" spans="1:8">
      <c r="A530" s="99" t="str">
        <f t="shared" si="36"/>
        <v>Неохим АД - Дружество - майка</v>
      </c>
      <c r="B530" s="99" t="str">
        <f t="shared" si="37"/>
        <v>836144932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Неохим АД - Дружество - майка</v>
      </c>
      <c r="B531" s="99" t="str">
        <f t="shared" si="37"/>
        <v>836144932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Неохим АД - Дружество - майка</v>
      </c>
      <c r="B532" s="99" t="str">
        <f t="shared" si="37"/>
        <v>836144932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Неохим АД - Дружество - майка</v>
      </c>
      <c r="B533" s="99" t="str">
        <f t="shared" si="37"/>
        <v>836144932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Неохим АД - Дружество - майка</v>
      </c>
      <c r="B534" s="99" t="str">
        <f t="shared" si="37"/>
        <v>836144932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Неохим АД - Дружество - майка</v>
      </c>
      <c r="B535" s="99" t="str">
        <f t="shared" si="37"/>
        <v>836144932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1337</v>
      </c>
    </row>
    <row r="536" spans="1:8">
      <c r="A536" s="99" t="str">
        <f t="shared" si="36"/>
        <v>Неохим АД - Дружество - майка</v>
      </c>
      <c r="B536" s="99" t="str">
        <f t="shared" si="37"/>
        <v>836144932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1337</v>
      </c>
    </row>
    <row r="537" spans="1:8">
      <c r="A537" s="99" t="str">
        <f t="shared" si="36"/>
        <v>Неохим АД - Дружество - майка</v>
      </c>
      <c r="B537" s="99" t="str">
        <f t="shared" si="37"/>
        <v>836144932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Неохим АД - Дружество - майка</v>
      </c>
      <c r="B538" s="99" t="str">
        <f t="shared" si="37"/>
        <v>836144932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Неохим АД - Дружество - майка</v>
      </c>
      <c r="B539" s="99" t="str">
        <f t="shared" si="37"/>
        <v>836144932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Неохим АД - Дружество - майка</v>
      </c>
      <c r="B540" s="99" t="str">
        <f t="shared" si="37"/>
        <v>836144932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Неохим АД - Дружество - майка</v>
      </c>
      <c r="B541" s="99" t="str">
        <f t="shared" si="37"/>
        <v>836144932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Неохим АД - Дружество - майка</v>
      </c>
      <c r="B542" s="99" t="str">
        <f t="shared" si="37"/>
        <v>836144932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Неохим АД - Дружество - майка</v>
      </c>
      <c r="B543" s="99" t="str">
        <f t="shared" si="37"/>
        <v>836144932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Неохим АД - Дружество - майка</v>
      </c>
      <c r="B544" s="99" t="str">
        <f t="shared" si="37"/>
        <v>836144932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Неохим АД - Дружество - майка</v>
      </c>
      <c r="B545" s="99" t="str">
        <f t="shared" si="37"/>
        <v>836144932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Неохим АД - Дружество - майка</v>
      </c>
      <c r="B546" s="99" t="str">
        <f t="shared" si="37"/>
        <v>836144932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Неохим АД - Дружество - майка</v>
      </c>
      <c r="B547" s="99" t="str">
        <f t="shared" si="37"/>
        <v>836144932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Неохим АД - Дружество - майка</v>
      </c>
      <c r="B548" s="99" t="str">
        <f t="shared" si="37"/>
        <v>836144932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Неохим АД - Дружество - майка</v>
      </c>
      <c r="B549" s="99" t="str">
        <f t="shared" si="37"/>
        <v>836144932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Неохим АД - Дружество - майка</v>
      </c>
      <c r="B550" s="99" t="str">
        <f t="shared" si="37"/>
        <v>836144932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7392</v>
      </c>
    </row>
    <row r="551" spans="1:8">
      <c r="A551" s="99" t="str">
        <f t="shared" si="36"/>
        <v>Неохим АД - Дружество - майка</v>
      </c>
      <c r="B551" s="99" t="str">
        <f t="shared" si="37"/>
        <v>836144932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3630</v>
      </c>
    </row>
    <row r="552" spans="1:8">
      <c r="A552" s="99" t="str">
        <f t="shared" si="36"/>
        <v>Неохим АД - Дружество - майка</v>
      </c>
      <c r="B552" s="99" t="str">
        <f t="shared" si="37"/>
        <v>836144932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19386</v>
      </c>
    </row>
    <row r="553" spans="1:8">
      <c r="A553" s="99" t="str">
        <f t="shared" si="36"/>
        <v>Неохим АД - Дружество - майка</v>
      </c>
      <c r="B553" s="99" t="str">
        <f t="shared" si="37"/>
        <v>836144932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106451</v>
      </c>
    </row>
    <row r="554" spans="1:8">
      <c r="A554" s="99" t="str">
        <f t="shared" si="36"/>
        <v>Неохим АД - Дружество - майка</v>
      </c>
      <c r="B554" s="99" t="str">
        <f t="shared" si="37"/>
        <v>836144932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59894</v>
      </c>
    </row>
    <row r="555" spans="1:8">
      <c r="A555" s="99" t="str">
        <f t="shared" si="36"/>
        <v>Неохим АД - Дружество - майка</v>
      </c>
      <c r="B555" s="99" t="str">
        <f t="shared" si="37"/>
        <v>836144932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8806</v>
      </c>
    </row>
    <row r="556" spans="1:8">
      <c r="A556" s="99" t="str">
        <f t="shared" si="36"/>
        <v>Неохим АД - Дружество - майка</v>
      </c>
      <c r="B556" s="99" t="str">
        <f t="shared" si="37"/>
        <v>836144932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1216</v>
      </c>
    </row>
    <row r="557" spans="1:8">
      <c r="A557" s="99" t="str">
        <f t="shared" si="36"/>
        <v>Неохим АД - Дружество - майка</v>
      </c>
      <c r="B557" s="99" t="str">
        <f t="shared" si="37"/>
        <v>836144932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4537</v>
      </c>
    </row>
    <row r="558" spans="1:8">
      <c r="A558" s="99" t="str">
        <f t="shared" si="36"/>
        <v>Неохим АД - Дружество - майка</v>
      </c>
      <c r="B558" s="99" t="str">
        <f t="shared" si="37"/>
        <v>836144932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10</v>
      </c>
    </row>
    <row r="559" spans="1:8">
      <c r="A559" s="99" t="str">
        <f t="shared" si="36"/>
        <v>Неохим АД - Дружество - майка</v>
      </c>
      <c r="B559" s="99" t="str">
        <f t="shared" si="37"/>
        <v>836144932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203930</v>
      </c>
    </row>
    <row r="560" spans="1:8">
      <c r="A560" s="99" t="str">
        <f t="shared" si="36"/>
        <v>Неохим АД - Дружество - майка</v>
      </c>
      <c r="B560" s="99" t="str">
        <f t="shared" si="37"/>
        <v>836144932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>
      <c r="A561" s="99" t="str">
        <f t="shared" si="36"/>
        <v>Неохим АД - Дружество - майка</v>
      </c>
      <c r="B561" s="99" t="str">
        <f t="shared" si="37"/>
        <v>836144932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Неохим АД - Дружество - майка</v>
      </c>
      <c r="B562" s="99" t="str">
        <f t="shared" si="37"/>
        <v>836144932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506</v>
      </c>
    </row>
    <row r="563" spans="1:8">
      <c r="A563" s="99" t="str">
        <f t="shared" si="36"/>
        <v>Неохим АД - Дружество - майка</v>
      </c>
      <c r="B563" s="99" t="str">
        <f t="shared" si="37"/>
        <v>836144932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410</v>
      </c>
    </row>
    <row r="564" spans="1:8">
      <c r="A564" s="99" t="str">
        <f t="shared" si="36"/>
        <v>Неохим АД - Дружество - майка</v>
      </c>
      <c r="B564" s="99" t="str">
        <f t="shared" si="37"/>
        <v>836144932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Неохим АД - Дружество - майка</v>
      </c>
      <c r="B565" s="99" t="str">
        <f t="shared" si="37"/>
        <v>836144932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93</v>
      </c>
    </row>
    <row r="566" spans="1:8">
      <c r="A566" s="99" t="str">
        <f t="shared" si="36"/>
        <v>Неохим АД - Дружество - майка</v>
      </c>
      <c r="B566" s="99" t="str">
        <f t="shared" si="37"/>
        <v>836144932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1009</v>
      </c>
    </row>
    <row r="567" spans="1:8">
      <c r="A567" s="99" t="str">
        <f t="shared" si="36"/>
        <v>Неохим АД - Дружество - майка</v>
      </c>
      <c r="B567" s="99" t="str">
        <f t="shared" si="37"/>
        <v>836144932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Неохим АД - Дружество - майка</v>
      </c>
      <c r="B568" s="99" t="str">
        <f t="shared" si="37"/>
        <v>836144932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Неохим АД - Дружество - майка</v>
      </c>
      <c r="B569" s="99" t="str">
        <f t="shared" si="37"/>
        <v>836144932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Неохим АД - Дружество - майка</v>
      </c>
      <c r="B570" s="99" t="str">
        <f t="shared" si="37"/>
        <v>836144932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Неохим АД - Дружество - майка</v>
      </c>
      <c r="B571" s="99" t="str">
        <f t="shared" si="37"/>
        <v>836144932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Неохим АД - Дружество - майка</v>
      </c>
      <c r="B572" s="99" t="str">
        <f t="shared" si="37"/>
        <v>836144932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Неохим АД - Дружество - майка</v>
      </c>
      <c r="B573" s="99" t="str">
        <f t="shared" si="37"/>
        <v>836144932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Неохим АД - Дружество - майка</v>
      </c>
      <c r="B574" s="99" t="str">
        <f t="shared" si="37"/>
        <v>836144932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Неохим АД - Дружество - майка</v>
      </c>
      <c r="B575" s="99" t="str">
        <f t="shared" si="37"/>
        <v>836144932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Неохим АД - Дружество - майка</v>
      </c>
      <c r="B576" s="99" t="str">
        <f t="shared" si="37"/>
        <v>836144932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Неохим АД - Дружество - майка</v>
      </c>
      <c r="B577" s="99" t="str">
        <f t="shared" si="37"/>
        <v>836144932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4</v>
      </c>
    </row>
    <row r="578" spans="1:8">
      <c r="A578" s="99" t="str">
        <f t="shared" si="36"/>
        <v>Неохим АД - Дружество - майка</v>
      </c>
      <c r="B578" s="99" t="str">
        <f t="shared" si="37"/>
        <v>836144932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>
      <c r="A579" s="99" t="str">
        <f t="shared" si="36"/>
        <v>Неохим АД - Дружество - майка</v>
      </c>
      <c r="B579" s="99" t="str">
        <f t="shared" si="37"/>
        <v>836144932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Неохим АД - Дружество - майка</v>
      </c>
      <c r="B580" s="99" t="str">
        <f t="shared" si="37"/>
        <v>836144932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204943</v>
      </c>
    </row>
    <row r="581" spans="1:8">
      <c r="A581" s="99" t="str">
        <f t="shared" si="36"/>
        <v>Неохим АД - Дружество - майка</v>
      </c>
      <c r="B581" s="99" t="str">
        <f t="shared" si="37"/>
        <v>836144932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Неохим АД - Дружество - майка</v>
      </c>
      <c r="B582" s="99" t="str">
        <f t="shared" si="37"/>
        <v>836144932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Неохим АД - Дружество - майка</v>
      </c>
      <c r="B583" s="99" t="str">
        <f t="shared" si="37"/>
        <v>836144932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Неохим АД - Дружество - майка</v>
      </c>
      <c r="B584" s="99" t="str">
        <f t="shared" si="37"/>
        <v>836144932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Неохим АД - Дружество - майка</v>
      </c>
      <c r="B585" s="99" t="str">
        <f t="shared" si="37"/>
        <v>836144932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Неохим АД - Дружество - майка</v>
      </c>
      <c r="B586" s="99" t="str">
        <f t="shared" si="37"/>
        <v>836144932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Неохим АД - Дружество - майка</v>
      </c>
      <c r="B587" s="99" t="str">
        <f t="shared" si="37"/>
        <v>836144932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Неохим АД - Дружество - майка</v>
      </c>
      <c r="B588" s="99" t="str">
        <f t="shared" si="37"/>
        <v>836144932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Неохим АД - Дружество - майка</v>
      </c>
      <c r="B589" s="99" t="str">
        <f t="shared" ref="B589:B652" si="40">pdeBulstat</f>
        <v>836144932</v>
      </c>
      <c r="C589" s="550">
        <f t="shared" ref="C589:C652" si="41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Неохим АД - Дружество - майка</v>
      </c>
      <c r="B590" s="99" t="str">
        <f t="shared" si="40"/>
        <v>836144932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Неохим АД - Дружество - майка</v>
      </c>
      <c r="B591" s="99" t="str">
        <f t="shared" si="40"/>
        <v>836144932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Неохим АД - Дружество - майка</v>
      </c>
      <c r="B592" s="99" t="str">
        <f t="shared" si="40"/>
        <v>836144932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Неохим АД - Дружество - майка</v>
      </c>
      <c r="B593" s="99" t="str">
        <f t="shared" si="40"/>
        <v>836144932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Неохим АД - Дружество - майка</v>
      </c>
      <c r="B594" s="99" t="str">
        <f t="shared" si="40"/>
        <v>836144932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Неохим АД - Дружество - майка</v>
      </c>
      <c r="B595" s="99" t="str">
        <f t="shared" si="40"/>
        <v>836144932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Неохим АД - Дружество - майка</v>
      </c>
      <c r="B596" s="99" t="str">
        <f t="shared" si="40"/>
        <v>836144932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Неохим АД - Дружество - майка</v>
      </c>
      <c r="B597" s="99" t="str">
        <f t="shared" si="40"/>
        <v>836144932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Неохим АД - Дружество - майка</v>
      </c>
      <c r="B598" s="99" t="str">
        <f t="shared" si="40"/>
        <v>836144932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Неохим АД - Дружество - майка</v>
      </c>
      <c r="B599" s="99" t="str">
        <f t="shared" si="40"/>
        <v>836144932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Неохим АД - Дружество - майка</v>
      </c>
      <c r="B600" s="99" t="str">
        <f t="shared" si="40"/>
        <v>836144932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Неохим АД - Дружество - майка</v>
      </c>
      <c r="B601" s="99" t="str">
        <f t="shared" si="40"/>
        <v>836144932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Неохим АД - Дружество - майка</v>
      </c>
      <c r="B602" s="99" t="str">
        <f t="shared" si="40"/>
        <v>836144932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Неохим АД - Дружество - майка</v>
      </c>
      <c r="B603" s="99" t="str">
        <f t="shared" si="40"/>
        <v>836144932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Неохим АД - Дружество - майка</v>
      </c>
      <c r="B604" s="99" t="str">
        <f t="shared" si="40"/>
        <v>836144932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Неохим АД - Дружество - майка</v>
      </c>
      <c r="B605" s="99" t="str">
        <f t="shared" si="40"/>
        <v>836144932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Неохим АД - Дружество - майка</v>
      </c>
      <c r="B606" s="99" t="str">
        <f t="shared" si="40"/>
        <v>836144932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Неохим АД - Дружество - майка</v>
      </c>
      <c r="B607" s="99" t="str">
        <f t="shared" si="40"/>
        <v>836144932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Неохим АД - Дружество - майка</v>
      </c>
      <c r="B608" s="99" t="str">
        <f t="shared" si="40"/>
        <v>836144932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Неохим АД - Дружество - майка</v>
      </c>
      <c r="B609" s="99" t="str">
        <f t="shared" si="40"/>
        <v>836144932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Неохим АД - Дружество - майка</v>
      </c>
      <c r="B610" s="99" t="str">
        <f t="shared" si="40"/>
        <v>836144932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Неохим АД - Дружество - майка</v>
      </c>
      <c r="B611" s="99" t="str">
        <f t="shared" si="40"/>
        <v>836144932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Неохим АД - Дружество - майка</v>
      </c>
      <c r="B612" s="99" t="str">
        <f t="shared" si="40"/>
        <v>836144932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Неохим АД - Дружество - майка</v>
      </c>
      <c r="B613" s="99" t="str">
        <f t="shared" si="40"/>
        <v>836144932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Неохим АД - Дружество - майка</v>
      </c>
      <c r="B614" s="99" t="str">
        <f t="shared" si="40"/>
        <v>836144932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Неохим АД - Дружество - майка</v>
      </c>
      <c r="B615" s="99" t="str">
        <f t="shared" si="40"/>
        <v>836144932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Неохим АД - Дружество - майка</v>
      </c>
      <c r="B616" s="99" t="str">
        <f t="shared" si="40"/>
        <v>836144932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Неохим АД - Дружество - майка</v>
      </c>
      <c r="B617" s="99" t="str">
        <f t="shared" si="40"/>
        <v>836144932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Неохим АД - Дружество - майка</v>
      </c>
      <c r="B618" s="99" t="str">
        <f t="shared" si="40"/>
        <v>836144932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Неохим АД - Дружество - майка</v>
      </c>
      <c r="B619" s="99" t="str">
        <f t="shared" si="40"/>
        <v>836144932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Неохим АД - Дружество - майка</v>
      </c>
      <c r="B620" s="99" t="str">
        <f t="shared" si="40"/>
        <v>836144932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Неохим АД - Дружество - майка</v>
      </c>
      <c r="B621" s="99" t="str">
        <f t="shared" si="40"/>
        <v>836144932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Неохим АД - Дружество - майка</v>
      </c>
      <c r="B622" s="99" t="str">
        <f t="shared" si="40"/>
        <v>836144932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Неохим АД - Дружество - майка</v>
      </c>
      <c r="B623" s="99" t="str">
        <f t="shared" si="40"/>
        <v>836144932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Неохим АД - Дружество - майка</v>
      </c>
      <c r="B624" s="99" t="str">
        <f t="shared" si="40"/>
        <v>836144932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Неохим АД - Дружество - майка</v>
      </c>
      <c r="B625" s="99" t="str">
        <f t="shared" si="40"/>
        <v>836144932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Неохим АД - Дружество - майка</v>
      </c>
      <c r="B626" s="99" t="str">
        <f t="shared" si="40"/>
        <v>836144932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Неохим АД - Дружество - майка</v>
      </c>
      <c r="B627" s="99" t="str">
        <f t="shared" si="40"/>
        <v>836144932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Неохим АД - Дружество - майка</v>
      </c>
      <c r="B628" s="99" t="str">
        <f t="shared" si="40"/>
        <v>836144932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Неохим АД - Дружество - майка</v>
      </c>
      <c r="B629" s="99" t="str">
        <f t="shared" si="40"/>
        <v>836144932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Неохим АД - Дружество - майка</v>
      </c>
      <c r="B630" s="99" t="str">
        <f t="shared" si="40"/>
        <v>836144932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Неохим АД - Дружество - майка</v>
      </c>
      <c r="B631" s="99" t="str">
        <f t="shared" si="40"/>
        <v>836144932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Неохим АД - Дружество - майка</v>
      </c>
      <c r="B632" s="99" t="str">
        <f t="shared" si="40"/>
        <v>836144932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Неохим АД - Дружество - майка</v>
      </c>
      <c r="B633" s="99" t="str">
        <f t="shared" si="40"/>
        <v>836144932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Неохим АД - Дружество - майка</v>
      </c>
      <c r="B634" s="99" t="str">
        <f t="shared" si="40"/>
        <v>836144932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Неохим АД - Дружество - майка</v>
      </c>
      <c r="B635" s="99" t="str">
        <f t="shared" si="40"/>
        <v>836144932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Неохим АД - Дружество - майка</v>
      </c>
      <c r="B636" s="99" t="str">
        <f t="shared" si="40"/>
        <v>836144932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Неохим АД - Дружество - майка</v>
      </c>
      <c r="B637" s="99" t="str">
        <f t="shared" si="40"/>
        <v>836144932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Неохим АД - Дружество - майка</v>
      </c>
      <c r="B638" s="99" t="str">
        <f t="shared" si="40"/>
        <v>836144932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Неохим АД - Дружество - майка</v>
      </c>
      <c r="B639" s="99" t="str">
        <f t="shared" si="40"/>
        <v>836144932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Неохим АД - Дружество - майка</v>
      </c>
      <c r="B640" s="99" t="str">
        <f t="shared" si="40"/>
        <v>836144932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Неохим АД - Дружество - майка</v>
      </c>
      <c r="B641" s="99" t="str">
        <f t="shared" si="40"/>
        <v>836144932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3630</v>
      </c>
    </row>
    <row r="642" spans="1:8">
      <c r="A642" s="99" t="str">
        <f t="shared" si="39"/>
        <v>Неохим АД - Дружество - майка</v>
      </c>
      <c r="B642" s="99" t="str">
        <f t="shared" si="40"/>
        <v>836144932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19386</v>
      </c>
    </row>
    <row r="643" spans="1:8">
      <c r="A643" s="99" t="str">
        <f t="shared" si="39"/>
        <v>Неохим АД - Дружество - майка</v>
      </c>
      <c r="B643" s="99" t="str">
        <f t="shared" si="40"/>
        <v>836144932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106451</v>
      </c>
    </row>
    <row r="644" spans="1:8">
      <c r="A644" s="99" t="str">
        <f t="shared" si="39"/>
        <v>Неохим АД - Дружество - майка</v>
      </c>
      <c r="B644" s="99" t="str">
        <f t="shared" si="40"/>
        <v>836144932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59894</v>
      </c>
    </row>
    <row r="645" spans="1:8">
      <c r="A645" s="99" t="str">
        <f t="shared" si="39"/>
        <v>Неохим АД - Дружество - майка</v>
      </c>
      <c r="B645" s="99" t="str">
        <f t="shared" si="40"/>
        <v>836144932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8806</v>
      </c>
    </row>
    <row r="646" spans="1:8">
      <c r="A646" s="99" t="str">
        <f t="shared" si="39"/>
        <v>Неохим АД - Дружество - майка</v>
      </c>
      <c r="B646" s="99" t="str">
        <f t="shared" si="40"/>
        <v>836144932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1216</v>
      </c>
    </row>
    <row r="647" spans="1:8">
      <c r="A647" s="99" t="str">
        <f t="shared" si="39"/>
        <v>Неохим АД - Дружество - майка</v>
      </c>
      <c r="B647" s="99" t="str">
        <f t="shared" si="40"/>
        <v>836144932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4537</v>
      </c>
    </row>
    <row r="648" spans="1:8">
      <c r="A648" s="99" t="str">
        <f t="shared" si="39"/>
        <v>Неохим АД - Дружество - майка</v>
      </c>
      <c r="B648" s="99" t="str">
        <f t="shared" si="40"/>
        <v>836144932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10</v>
      </c>
    </row>
    <row r="649" spans="1:8">
      <c r="A649" s="99" t="str">
        <f t="shared" si="39"/>
        <v>Неохим АД - Дружество - майка</v>
      </c>
      <c r="B649" s="99" t="str">
        <f t="shared" si="40"/>
        <v>836144932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203930</v>
      </c>
    </row>
    <row r="650" spans="1:8">
      <c r="A650" s="99" t="str">
        <f t="shared" si="39"/>
        <v>Неохим АД - Дружество - майка</v>
      </c>
      <c r="B650" s="99" t="str">
        <f t="shared" si="40"/>
        <v>836144932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>
      <c r="A651" s="99" t="str">
        <f t="shared" si="39"/>
        <v>Неохим АД - Дружество - майка</v>
      </c>
      <c r="B651" s="99" t="str">
        <f t="shared" si="40"/>
        <v>836144932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Неохим АД - Дружество - майка</v>
      </c>
      <c r="B652" s="99" t="str">
        <f t="shared" si="40"/>
        <v>836144932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506</v>
      </c>
    </row>
    <row r="653" spans="1:8">
      <c r="A653" s="99" t="str">
        <f t="shared" ref="A653:A716" si="42">pdeName</f>
        <v>Неохим АД - Дружество - майка</v>
      </c>
      <c r="B653" s="99" t="str">
        <f t="shared" ref="B653:B716" si="43">pdeBulstat</f>
        <v>836144932</v>
      </c>
      <c r="C653" s="550">
        <f t="shared" ref="C653:C716" si="44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410</v>
      </c>
    </row>
    <row r="654" spans="1:8">
      <c r="A654" s="99" t="str">
        <f t="shared" si="42"/>
        <v>Неохим АД - Дружество - майка</v>
      </c>
      <c r="B654" s="99" t="str">
        <f t="shared" si="43"/>
        <v>836144932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Неохим АД - Дружество - майка</v>
      </c>
      <c r="B655" s="99" t="str">
        <f t="shared" si="43"/>
        <v>836144932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93</v>
      </c>
    </row>
    <row r="656" spans="1:8">
      <c r="A656" s="99" t="str">
        <f t="shared" si="42"/>
        <v>Неохим АД - Дружество - майка</v>
      </c>
      <c r="B656" s="99" t="str">
        <f t="shared" si="43"/>
        <v>836144932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1009</v>
      </c>
    </row>
    <row r="657" spans="1:8">
      <c r="A657" s="99" t="str">
        <f t="shared" si="42"/>
        <v>Неохим АД - Дружество - майка</v>
      </c>
      <c r="B657" s="99" t="str">
        <f t="shared" si="43"/>
        <v>836144932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Неохим АД - Дружество - майка</v>
      </c>
      <c r="B658" s="99" t="str">
        <f t="shared" si="43"/>
        <v>836144932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Неохим АД - Дружество - майка</v>
      </c>
      <c r="B659" s="99" t="str">
        <f t="shared" si="43"/>
        <v>836144932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Неохим АД - Дружество - майка</v>
      </c>
      <c r="B660" s="99" t="str">
        <f t="shared" si="43"/>
        <v>836144932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Неохим АД - Дружество - майка</v>
      </c>
      <c r="B661" s="99" t="str">
        <f t="shared" si="43"/>
        <v>836144932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Неохим АД - Дружество - майка</v>
      </c>
      <c r="B662" s="99" t="str">
        <f t="shared" si="43"/>
        <v>836144932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Неохим АД - Дружество - майка</v>
      </c>
      <c r="B663" s="99" t="str">
        <f t="shared" si="43"/>
        <v>836144932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Неохим АД - Дружество - майка</v>
      </c>
      <c r="B664" s="99" t="str">
        <f t="shared" si="43"/>
        <v>836144932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Неохим АД - Дружество - майка</v>
      </c>
      <c r="B665" s="99" t="str">
        <f t="shared" si="43"/>
        <v>836144932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Неохим АД - Дружество - майка</v>
      </c>
      <c r="B666" s="99" t="str">
        <f t="shared" si="43"/>
        <v>836144932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Неохим АД - Дружество - майка</v>
      </c>
      <c r="B667" s="99" t="str">
        <f t="shared" si="43"/>
        <v>836144932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4</v>
      </c>
    </row>
    <row r="668" spans="1:8">
      <c r="A668" s="99" t="str">
        <f t="shared" si="42"/>
        <v>Неохим АД - Дружество - майка</v>
      </c>
      <c r="B668" s="99" t="str">
        <f t="shared" si="43"/>
        <v>836144932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>
      <c r="A669" s="99" t="str">
        <f t="shared" si="42"/>
        <v>Неохим АД - Дружество - майка</v>
      </c>
      <c r="B669" s="99" t="str">
        <f t="shared" si="43"/>
        <v>836144932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Неохим АД - Дружество - майка</v>
      </c>
      <c r="B670" s="99" t="str">
        <f t="shared" si="43"/>
        <v>836144932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204943</v>
      </c>
    </row>
    <row r="671" spans="1:8">
      <c r="A671" s="99" t="str">
        <f t="shared" si="42"/>
        <v>Неохим АД - Дружество - майка</v>
      </c>
      <c r="B671" s="99" t="str">
        <f t="shared" si="43"/>
        <v>836144932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Неохим АД - Дружество - майка</v>
      </c>
      <c r="B672" s="99" t="str">
        <f t="shared" si="43"/>
        <v>836144932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7764</v>
      </c>
    </row>
    <row r="673" spans="1:8">
      <c r="A673" s="99" t="str">
        <f t="shared" si="42"/>
        <v>Неохим АД - Дружество - майка</v>
      </c>
      <c r="B673" s="99" t="str">
        <f t="shared" si="43"/>
        <v>836144932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60125</v>
      </c>
    </row>
    <row r="674" spans="1:8">
      <c r="A674" s="99" t="str">
        <f t="shared" si="42"/>
        <v>Неохим АД - Дружество - майка</v>
      </c>
      <c r="B674" s="99" t="str">
        <f t="shared" si="43"/>
        <v>836144932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28330</v>
      </c>
    </row>
    <row r="675" spans="1:8">
      <c r="A675" s="99" t="str">
        <f t="shared" si="42"/>
        <v>Неохим АД - Дружество - майка</v>
      </c>
      <c r="B675" s="99" t="str">
        <f t="shared" si="43"/>
        <v>836144932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6581</v>
      </c>
    </row>
    <row r="676" spans="1:8">
      <c r="A676" s="99" t="str">
        <f t="shared" si="42"/>
        <v>Неохим АД - Дружество - майка</v>
      </c>
      <c r="B676" s="99" t="str">
        <f t="shared" si="43"/>
        <v>836144932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1063</v>
      </c>
    </row>
    <row r="677" spans="1:8">
      <c r="A677" s="99" t="str">
        <f t="shared" si="42"/>
        <v>Неохим АД - Дружество - майка</v>
      </c>
      <c r="B677" s="99" t="str">
        <f t="shared" si="43"/>
        <v>836144932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Неохим АД - Дружество - майка</v>
      </c>
      <c r="B678" s="99" t="str">
        <f t="shared" si="43"/>
        <v>836144932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10</v>
      </c>
    </row>
    <row r="679" spans="1:8">
      <c r="A679" s="99" t="str">
        <f t="shared" si="42"/>
        <v>Неохим АД - Дружество - майка</v>
      </c>
      <c r="B679" s="99" t="str">
        <f t="shared" si="43"/>
        <v>836144932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103873</v>
      </c>
    </row>
    <row r="680" spans="1:8">
      <c r="A680" s="99" t="str">
        <f t="shared" si="42"/>
        <v>Неохим АД - Дружество - майка</v>
      </c>
      <c r="B680" s="99" t="str">
        <f t="shared" si="43"/>
        <v>836144932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Неохим АД - Дружество - майка</v>
      </c>
      <c r="B681" s="99" t="str">
        <f t="shared" si="43"/>
        <v>836144932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Неохим АД - Дружество - майка</v>
      </c>
      <c r="B682" s="99" t="str">
        <f t="shared" si="43"/>
        <v>836144932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321</v>
      </c>
    </row>
    <row r="683" spans="1:8">
      <c r="A683" s="99" t="str">
        <f t="shared" si="42"/>
        <v>Неохим АД - Дружество - майка</v>
      </c>
      <c r="B683" s="99" t="str">
        <f t="shared" si="43"/>
        <v>836144932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290</v>
      </c>
    </row>
    <row r="684" spans="1:8">
      <c r="A684" s="99" t="str">
        <f t="shared" si="42"/>
        <v>Неохим АД - Дружество - майка</v>
      </c>
      <c r="B684" s="99" t="str">
        <f t="shared" si="43"/>
        <v>836144932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Неохим АД - Дружество - майка</v>
      </c>
      <c r="B685" s="99" t="str">
        <f t="shared" si="43"/>
        <v>836144932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93</v>
      </c>
    </row>
    <row r="686" spans="1:8">
      <c r="A686" s="99" t="str">
        <f t="shared" si="42"/>
        <v>Неохим АД - Дружество - майка</v>
      </c>
      <c r="B686" s="99" t="str">
        <f t="shared" si="43"/>
        <v>836144932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704</v>
      </c>
    </row>
    <row r="687" spans="1:8">
      <c r="A687" s="99" t="str">
        <f t="shared" si="42"/>
        <v>Неохим АД - Дружество - майка</v>
      </c>
      <c r="B687" s="99" t="str">
        <f t="shared" si="43"/>
        <v>836144932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Неохим АД - Дружество - майка</v>
      </c>
      <c r="B688" s="99" t="str">
        <f t="shared" si="43"/>
        <v>836144932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Неохим АД - Дружество - майка</v>
      </c>
      <c r="B689" s="99" t="str">
        <f t="shared" si="43"/>
        <v>836144932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Неохим АД - Дружество - майка</v>
      </c>
      <c r="B690" s="99" t="str">
        <f t="shared" si="43"/>
        <v>836144932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Неохим АД - Дружество - майка</v>
      </c>
      <c r="B691" s="99" t="str">
        <f t="shared" si="43"/>
        <v>836144932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Неохим АД - Дружество - майка</v>
      </c>
      <c r="B692" s="99" t="str">
        <f t="shared" si="43"/>
        <v>836144932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Неохим АД - Дружество - майка</v>
      </c>
      <c r="B693" s="99" t="str">
        <f t="shared" si="43"/>
        <v>836144932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Неохим АД - Дружество - майка</v>
      </c>
      <c r="B694" s="99" t="str">
        <f t="shared" si="43"/>
        <v>836144932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Неохим АД - Дружество - майка</v>
      </c>
      <c r="B695" s="99" t="str">
        <f t="shared" si="43"/>
        <v>836144932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Неохим АД - Дружество - майка</v>
      </c>
      <c r="B696" s="99" t="str">
        <f t="shared" si="43"/>
        <v>836144932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Неохим АД - Дружество - майка</v>
      </c>
      <c r="B697" s="99" t="str">
        <f t="shared" si="43"/>
        <v>836144932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Неохим АД - Дружество - майка</v>
      </c>
      <c r="B698" s="99" t="str">
        <f t="shared" si="43"/>
        <v>836144932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Неохим АД - Дружество - майка</v>
      </c>
      <c r="B699" s="99" t="str">
        <f t="shared" si="43"/>
        <v>836144932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Неохим АД - Дружество - майка</v>
      </c>
      <c r="B700" s="99" t="str">
        <f t="shared" si="43"/>
        <v>836144932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104577</v>
      </c>
    </row>
    <row r="701" spans="1:8">
      <c r="A701" s="99" t="str">
        <f t="shared" si="42"/>
        <v>Неохим АД - Дружество - майка</v>
      </c>
      <c r="B701" s="99" t="str">
        <f t="shared" si="43"/>
        <v>836144932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Неохим АД - Дружество - майка</v>
      </c>
      <c r="B702" s="99" t="str">
        <f t="shared" si="43"/>
        <v>836144932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730</v>
      </c>
    </row>
    <row r="703" spans="1:8">
      <c r="A703" s="99" t="str">
        <f t="shared" si="42"/>
        <v>Неохим АД - Дружество - майка</v>
      </c>
      <c r="B703" s="99" t="str">
        <f t="shared" si="43"/>
        <v>836144932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6751</v>
      </c>
    </row>
    <row r="704" spans="1:8">
      <c r="A704" s="99" t="str">
        <f t="shared" si="42"/>
        <v>Неохим АД - Дружество - майка</v>
      </c>
      <c r="B704" s="99" t="str">
        <f t="shared" si="43"/>
        <v>836144932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3136</v>
      </c>
    </row>
    <row r="705" spans="1:8">
      <c r="A705" s="99" t="str">
        <f t="shared" si="42"/>
        <v>Неохим АД - Дружество - майка</v>
      </c>
      <c r="B705" s="99" t="str">
        <f t="shared" si="43"/>
        <v>836144932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742</v>
      </c>
    </row>
    <row r="706" spans="1:8">
      <c r="A706" s="99" t="str">
        <f t="shared" si="42"/>
        <v>Неохим АД - Дружество - майка</v>
      </c>
      <c r="B706" s="99" t="str">
        <f t="shared" si="43"/>
        <v>836144932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55</v>
      </c>
    </row>
    <row r="707" spans="1:8">
      <c r="A707" s="99" t="str">
        <f t="shared" si="42"/>
        <v>Неохим АД - Дружество - майка</v>
      </c>
      <c r="B707" s="99" t="str">
        <f t="shared" si="43"/>
        <v>836144932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Неохим АД - Дружество - майка</v>
      </c>
      <c r="B708" s="99" t="str">
        <f t="shared" si="43"/>
        <v>836144932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Неохим АД - Дружество - майка</v>
      </c>
      <c r="B709" s="99" t="str">
        <f t="shared" si="43"/>
        <v>836144932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11414</v>
      </c>
    </row>
    <row r="710" spans="1:8">
      <c r="A710" s="99" t="str">
        <f t="shared" si="42"/>
        <v>Неохим АД - Дружество - майка</v>
      </c>
      <c r="B710" s="99" t="str">
        <f t="shared" si="43"/>
        <v>836144932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Неохим АД - Дружество - майка</v>
      </c>
      <c r="B711" s="99" t="str">
        <f t="shared" si="43"/>
        <v>836144932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Неохим АД - Дружество - майка</v>
      </c>
      <c r="B712" s="99" t="str">
        <f t="shared" si="43"/>
        <v>836144932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14</v>
      </c>
    </row>
    <row r="713" spans="1:8">
      <c r="A713" s="99" t="str">
        <f t="shared" si="42"/>
        <v>Неохим АД - Дружество - майка</v>
      </c>
      <c r="B713" s="99" t="str">
        <f t="shared" si="43"/>
        <v>836144932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28</v>
      </c>
    </row>
    <row r="714" spans="1:8">
      <c r="A714" s="99" t="str">
        <f t="shared" si="42"/>
        <v>Неохим АД - Дружество - майка</v>
      </c>
      <c r="B714" s="99" t="str">
        <f t="shared" si="43"/>
        <v>836144932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Неохим АД - Дружество - майка</v>
      </c>
      <c r="B715" s="99" t="str">
        <f t="shared" si="43"/>
        <v>836144932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Неохим АД - Дружество - майка</v>
      </c>
      <c r="B716" s="99" t="str">
        <f t="shared" si="43"/>
        <v>836144932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42</v>
      </c>
    </row>
    <row r="717" spans="1:8">
      <c r="A717" s="99" t="str">
        <f t="shared" ref="A717:A780" si="45">pdeName</f>
        <v>Неохим АД - Дружество - майка</v>
      </c>
      <c r="B717" s="99" t="str">
        <f t="shared" ref="B717:B780" si="46">pdeBulstat</f>
        <v>836144932</v>
      </c>
      <c r="C717" s="550">
        <f t="shared" ref="C717:C780" si="47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Неохим АД - Дружество - майка</v>
      </c>
      <c r="B718" s="99" t="str">
        <f t="shared" si="46"/>
        <v>836144932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Неохим АД - Дружество - майка</v>
      </c>
      <c r="B719" s="99" t="str">
        <f t="shared" si="46"/>
        <v>836144932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Неохим АД - Дружество - майка</v>
      </c>
      <c r="B720" s="99" t="str">
        <f t="shared" si="46"/>
        <v>836144932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Неохим АД - Дружество - майка</v>
      </c>
      <c r="B721" s="99" t="str">
        <f t="shared" si="46"/>
        <v>836144932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Неохим АД - Дружество - майка</v>
      </c>
      <c r="B722" s="99" t="str">
        <f t="shared" si="46"/>
        <v>836144932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Неохим АД - Дружество - майка</v>
      </c>
      <c r="B723" s="99" t="str">
        <f t="shared" si="46"/>
        <v>836144932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Неохим АД - Дружество - майка</v>
      </c>
      <c r="B724" s="99" t="str">
        <f t="shared" si="46"/>
        <v>836144932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Неохим АД - Дружество - майка</v>
      </c>
      <c r="B725" s="99" t="str">
        <f t="shared" si="46"/>
        <v>836144932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Неохим АД - Дружество - майка</v>
      </c>
      <c r="B726" s="99" t="str">
        <f t="shared" si="46"/>
        <v>836144932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Неохим АД - Дружество - майка</v>
      </c>
      <c r="B727" s="99" t="str">
        <f t="shared" si="46"/>
        <v>836144932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Неохим АД - Дружество - майка</v>
      </c>
      <c r="B728" s="99" t="str">
        <f t="shared" si="46"/>
        <v>836144932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Неохим АД - Дружество - майка</v>
      </c>
      <c r="B729" s="99" t="str">
        <f t="shared" si="46"/>
        <v>836144932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Неохим АД - Дружество - майка</v>
      </c>
      <c r="B730" s="99" t="str">
        <f t="shared" si="46"/>
        <v>836144932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11456</v>
      </c>
    </row>
    <row r="731" spans="1:8">
      <c r="A731" s="99" t="str">
        <f t="shared" si="45"/>
        <v>Неохим АД - Дружество - майка</v>
      </c>
      <c r="B731" s="99" t="str">
        <f t="shared" si="46"/>
        <v>836144932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Неохим АД - Дружество - майка</v>
      </c>
      <c r="B732" s="99" t="str">
        <f t="shared" si="46"/>
        <v>836144932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39</v>
      </c>
    </row>
    <row r="733" spans="1:8">
      <c r="A733" s="99" t="str">
        <f t="shared" si="45"/>
        <v>Неохим АД - Дружество - майка</v>
      </c>
      <c r="B733" s="99" t="str">
        <f t="shared" si="46"/>
        <v>836144932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281</v>
      </c>
    </row>
    <row r="734" spans="1:8">
      <c r="A734" s="99" t="str">
        <f t="shared" si="45"/>
        <v>Неохим АД - Дружество - майка</v>
      </c>
      <c r="B734" s="99" t="str">
        <f t="shared" si="46"/>
        <v>836144932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38</v>
      </c>
    </row>
    <row r="735" spans="1:8">
      <c r="A735" s="99" t="str">
        <f t="shared" si="45"/>
        <v>Неохим АД - Дружество - майка</v>
      </c>
      <c r="B735" s="99" t="str">
        <f t="shared" si="46"/>
        <v>836144932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285</v>
      </c>
    </row>
    <row r="736" spans="1:8">
      <c r="A736" s="99" t="str">
        <f t="shared" si="45"/>
        <v>Неохим АД - Дружество - майка</v>
      </c>
      <c r="B736" s="99" t="str">
        <f t="shared" si="46"/>
        <v>836144932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38</v>
      </c>
    </row>
    <row r="737" spans="1:8">
      <c r="A737" s="99" t="str">
        <f t="shared" si="45"/>
        <v>Неохим АД - Дружество - майка</v>
      </c>
      <c r="B737" s="99" t="str">
        <f t="shared" si="46"/>
        <v>836144932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Неохим АД - Дружество - майка</v>
      </c>
      <c r="B738" s="99" t="str">
        <f t="shared" si="46"/>
        <v>836144932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Неохим АД - Дружество - майка</v>
      </c>
      <c r="B739" s="99" t="str">
        <f t="shared" si="46"/>
        <v>836144932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681</v>
      </c>
    </row>
    <row r="740" spans="1:8">
      <c r="A740" s="99" t="str">
        <f t="shared" si="45"/>
        <v>Неохим АД - Дружество - майка</v>
      </c>
      <c r="B740" s="99" t="str">
        <f t="shared" si="46"/>
        <v>836144932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Неохим АД - Дружество - майка</v>
      </c>
      <c r="B741" s="99" t="str">
        <f t="shared" si="46"/>
        <v>836144932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Неохим АД - Дружество - майка</v>
      </c>
      <c r="B742" s="99" t="str">
        <f t="shared" si="46"/>
        <v>836144932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Неохим АД - Дружество - майка</v>
      </c>
      <c r="B743" s="99" t="str">
        <f t="shared" si="46"/>
        <v>836144932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2</v>
      </c>
    </row>
    <row r="744" spans="1:8">
      <c r="A744" s="99" t="str">
        <f t="shared" si="45"/>
        <v>Неохим АД - Дружество - майка</v>
      </c>
      <c r="B744" s="99" t="str">
        <f t="shared" si="46"/>
        <v>836144932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Неохим АД - Дружество - майка</v>
      </c>
      <c r="B745" s="99" t="str">
        <f t="shared" si="46"/>
        <v>836144932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Неохим АД - Дружество - майка</v>
      </c>
      <c r="B746" s="99" t="str">
        <f t="shared" si="46"/>
        <v>836144932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2</v>
      </c>
    </row>
    <row r="747" spans="1:8">
      <c r="A747" s="99" t="str">
        <f t="shared" si="45"/>
        <v>Неохим АД - Дружество - майка</v>
      </c>
      <c r="B747" s="99" t="str">
        <f t="shared" si="46"/>
        <v>836144932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Неохим АД - Дружество - майка</v>
      </c>
      <c r="B748" s="99" t="str">
        <f t="shared" si="46"/>
        <v>836144932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Неохим АД - Дружество - майка</v>
      </c>
      <c r="B749" s="99" t="str">
        <f t="shared" si="46"/>
        <v>836144932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Неохим АД - Дружество - майка</v>
      </c>
      <c r="B750" s="99" t="str">
        <f t="shared" si="46"/>
        <v>836144932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Неохим АД - Дружество - майка</v>
      </c>
      <c r="B751" s="99" t="str">
        <f t="shared" si="46"/>
        <v>836144932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Неохим АД - Дружество - майка</v>
      </c>
      <c r="B752" s="99" t="str">
        <f t="shared" si="46"/>
        <v>836144932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Неохим АД - Дружество - майка</v>
      </c>
      <c r="B753" s="99" t="str">
        <f t="shared" si="46"/>
        <v>836144932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Неохим АД - Дружество - майка</v>
      </c>
      <c r="B754" s="99" t="str">
        <f t="shared" si="46"/>
        <v>836144932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Неохим АД - Дружество - майка</v>
      </c>
      <c r="B755" s="99" t="str">
        <f t="shared" si="46"/>
        <v>836144932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Неохим АД - Дружество - майка</v>
      </c>
      <c r="B756" s="99" t="str">
        <f t="shared" si="46"/>
        <v>836144932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Неохим АД - Дружество - майка</v>
      </c>
      <c r="B757" s="99" t="str">
        <f t="shared" si="46"/>
        <v>836144932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Неохим АД - Дружество - майка</v>
      </c>
      <c r="B758" s="99" t="str">
        <f t="shared" si="46"/>
        <v>836144932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Неохим АД - Дружество - майка</v>
      </c>
      <c r="B759" s="99" t="str">
        <f t="shared" si="46"/>
        <v>836144932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Неохим АД - Дружество - майка</v>
      </c>
      <c r="B760" s="99" t="str">
        <f t="shared" si="46"/>
        <v>836144932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683</v>
      </c>
    </row>
    <row r="761" spans="1:8">
      <c r="A761" s="99" t="str">
        <f t="shared" si="45"/>
        <v>Неохим АД - Дружество - майка</v>
      </c>
      <c r="B761" s="99" t="str">
        <f t="shared" si="46"/>
        <v>836144932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Неохим АД - Дружество - майка</v>
      </c>
      <c r="B762" s="99" t="str">
        <f t="shared" si="46"/>
        <v>836144932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8455</v>
      </c>
    </row>
    <row r="763" spans="1:8">
      <c r="A763" s="99" t="str">
        <f t="shared" si="45"/>
        <v>Неохим АД - Дружество - майка</v>
      </c>
      <c r="B763" s="99" t="str">
        <f t="shared" si="46"/>
        <v>836144932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66595</v>
      </c>
    </row>
    <row r="764" spans="1:8">
      <c r="A764" s="99" t="str">
        <f t="shared" si="45"/>
        <v>Неохим АД - Дружество - майка</v>
      </c>
      <c r="B764" s="99" t="str">
        <f t="shared" si="46"/>
        <v>836144932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31428</v>
      </c>
    </row>
    <row r="765" spans="1:8">
      <c r="A765" s="99" t="str">
        <f t="shared" si="45"/>
        <v>Неохим АД - Дружество - майка</v>
      </c>
      <c r="B765" s="99" t="str">
        <f t="shared" si="46"/>
        <v>836144932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7038</v>
      </c>
    </row>
    <row r="766" spans="1:8">
      <c r="A766" s="99" t="str">
        <f t="shared" si="45"/>
        <v>Неохим АД - Дружество - майка</v>
      </c>
      <c r="B766" s="99" t="str">
        <f t="shared" si="46"/>
        <v>836144932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1080</v>
      </c>
    </row>
    <row r="767" spans="1:8">
      <c r="A767" s="99" t="str">
        <f t="shared" si="45"/>
        <v>Неохим АД - Дружество - майка</v>
      </c>
      <c r="B767" s="99" t="str">
        <f t="shared" si="46"/>
        <v>836144932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Неохим АД - Дружество - майка</v>
      </c>
      <c r="B768" s="99" t="str">
        <f t="shared" si="46"/>
        <v>836144932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10</v>
      </c>
    </row>
    <row r="769" spans="1:8">
      <c r="A769" s="99" t="str">
        <f t="shared" si="45"/>
        <v>Неохим АД - Дружество - майка</v>
      </c>
      <c r="B769" s="99" t="str">
        <f t="shared" si="46"/>
        <v>836144932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114606</v>
      </c>
    </row>
    <row r="770" spans="1:8">
      <c r="A770" s="99" t="str">
        <f t="shared" si="45"/>
        <v>Неохим АД - Дружество - майка</v>
      </c>
      <c r="B770" s="99" t="str">
        <f t="shared" si="46"/>
        <v>836144932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Неохим АД - Дружество - майка</v>
      </c>
      <c r="B771" s="99" t="str">
        <f t="shared" si="46"/>
        <v>836144932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Неохим АД - Дружество - майка</v>
      </c>
      <c r="B772" s="99" t="str">
        <f t="shared" si="46"/>
        <v>836144932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335</v>
      </c>
    </row>
    <row r="773" spans="1:8">
      <c r="A773" s="99" t="str">
        <f t="shared" si="45"/>
        <v>Неохим АД - Дружество - майка</v>
      </c>
      <c r="B773" s="99" t="str">
        <f t="shared" si="46"/>
        <v>836144932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316</v>
      </c>
    </row>
    <row r="774" spans="1:8">
      <c r="A774" s="99" t="str">
        <f t="shared" si="45"/>
        <v>Неохим АД - Дружество - майка</v>
      </c>
      <c r="B774" s="99" t="str">
        <f t="shared" si="46"/>
        <v>836144932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Неохим АД - Дружество - майка</v>
      </c>
      <c r="B775" s="99" t="str">
        <f t="shared" si="46"/>
        <v>836144932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93</v>
      </c>
    </row>
    <row r="776" spans="1:8">
      <c r="A776" s="99" t="str">
        <f t="shared" si="45"/>
        <v>Неохим АД - Дружество - майка</v>
      </c>
      <c r="B776" s="99" t="str">
        <f t="shared" si="46"/>
        <v>836144932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744</v>
      </c>
    </row>
    <row r="777" spans="1:8">
      <c r="A777" s="99" t="str">
        <f t="shared" si="45"/>
        <v>Неохим АД - Дружество - майка</v>
      </c>
      <c r="B777" s="99" t="str">
        <f t="shared" si="46"/>
        <v>836144932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Неохим АД - Дружество - майка</v>
      </c>
      <c r="B778" s="99" t="str">
        <f t="shared" si="46"/>
        <v>836144932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Неохим АД - Дружество - майка</v>
      </c>
      <c r="B779" s="99" t="str">
        <f t="shared" si="46"/>
        <v>836144932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Неохим АД - Дружество - майка</v>
      </c>
      <c r="B780" s="99" t="str">
        <f t="shared" si="46"/>
        <v>836144932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Неохим АД - Дружество - майка</v>
      </c>
      <c r="B781" s="99" t="str">
        <f t="shared" ref="B781:B844" si="49">pdeBulstat</f>
        <v>836144932</v>
      </c>
      <c r="C781" s="550">
        <f t="shared" ref="C781:C844" si="50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Неохим АД - Дружество - майка</v>
      </c>
      <c r="B782" s="99" t="str">
        <f t="shared" si="49"/>
        <v>836144932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Неохим АД - Дружество - майка</v>
      </c>
      <c r="B783" s="99" t="str">
        <f t="shared" si="49"/>
        <v>836144932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Неохим АД - Дружество - майка</v>
      </c>
      <c r="B784" s="99" t="str">
        <f t="shared" si="49"/>
        <v>836144932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Неохим АД - Дружество - майка</v>
      </c>
      <c r="B785" s="99" t="str">
        <f t="shared" si="49"/>
        <v>836144932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Неохим АД - Дружество - майка</v>
      </c>
      <c r="B786" s="99" t="str">
        <f t="shared" si="49"/>
        <v>836144932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Неохим АД - Дружество - майка</v>
      </c>
      <c r="B787" s="99" t="str">
        <f t="shared" si="49"/>
        <v>836144932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Неохим АД - Дружество - майка</v>
      </c>
      <c r="B788" s="99" t="str">
        <f t="shared" si="49"/>
        <v>836144932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Неохим АД - Дружество - майка</v>
      </c>
      <c r="B789" s="99" t="str">
        <f t="shared" si="49"/>
        <v>836144932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Неохим АД - Дружество - майка</v>
      </c>
      <c r="B790" s="99" t="str">
        <f t="shared" si="49"/>
        <v>836144932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115350</v>
      </c>
    </row>
    <row r="791" spans="1:8">
      <c r="A791" s="99" t="str">
        <f t="shared" si="48"/>
        <v>Неохим АД - Дружество - майка</v>
      </c>
      <c r="B791" s="99" t="str">
        <f t="shared" si="49"/>
        <v>836144932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Неохим АД - Дружество - майка</v>
      </c>
      <c r="B792" s="99" t="str">
        <f t="shared" si="49"/>
        <v>836144932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754</v>
      </c>
    </row>
    <row r="793" spans="1:8">
      <c r="A793" s="99" t="str">
        <f t="shared" si="48"/>
        <v>Неохим АД - Дружество - майка</v>
      </c>
      <c r="B793" s="99" t="str">
        <f t="shared" si="49"/>
        <v>836144932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706</v>
      </c>
    </row>
    <row r="794" spans="1:8">
      <c r="A794" s="99" t="str">
        <f t="shared" si="48"/>
        <v>Неохим АД - Дружество - майка</v>
      </c>
      <c r="B794" s="99" t="str">
        <f t="shared" si="49"/>
        <v>836144932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973</v>
      </c>
    </row>
    <row r="795" spans="1:8">
      <c r="A795" s="99" t="str">
        <f t="shared" si="48"/>
        <v>Неохим АД - Дружество - майка</v>
      </c>
      <c r="B795" s="99" t="str">
        <f t="shared" si="49"/>
        <v>836144932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Неохим АД - Дружество - майка</v>
      </c>
      <c r="B796" s="99" t="str">
        <f t="shared" si="49"/>
        <v>836144932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10</v>
      </c>
    </row>
    <row r="797" spans="1:8">
      <c r="A797" s="99" t="str">
        <f t="shared" si="48"/>
        <v>Неохим АД - Дружество - майка</v>
      </c>
      <c r="B797" s="99" t="str">
        <f t="shared" si="49"/>
        <v>836144932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Неохим АД - Дружество - майка</v>
      </c>
      <c r="B798" s="99" t="str">
        <f t="shared" si="49"/>
        <v>836144932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Неохим АД - Дружество - майка</v>
      </c>
      <c r="B799" s="99" t="str">
        <f t="shared" si="49"/>
        <v>836144932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2443</v>
      </c>
    </row>
    <row r="800" spans="1:8">
      <c r="A800" s="99" t="str">
        <f t="shared" si="48"/>
        <v>Неохим АД - Дружество - майка</v>
      </c>
      <c r="B800" s="99" t="str">
        <f t="shared" si="49"/>
        <v>836144932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Неохим АД - Дружество - майка</v>
      </c>
      <c r="B801" s="99" t="str">
        <f t="shared" si="49"/>
        <v>836144932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Неохим АД - Дружество - майка</v>
      </c>
      <c r="B802" s="99" t="str">
        <f t="shared" si="49"/>
        <v>836144932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148</v>
      </c>
    </row>
    <row r="803" spans="1:8">
      <c r="A803" s="99" t="str">
        <f t="shared" si="48"/>
        <v>Неохим АД - Дружество - майка</v>
      </c>
      <c r="B803" s="99" t="str">
        <f t="shared" si="49"/>
        <v>836144932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Неохим АД - Дружество - майка</v>
      </c>
      <c r="B804" s="99" t="str">
        <f t="shared" si="49"/>
        <v>836144932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Неохим АД - Дружество - майка</v>
      </c>
      <c r="B805" s="99" t="str">
        <f t="shared" si="49"/>
        <v>836144932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Неохим АД - Дружество - майка</v>
      </c>
      <c r="B806" s="99" t="str">
        <f t="shared" si="49"/>
        <v>836144932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148</v>
      </c>
    </row>
    <row r="807" spans="1:8">
      <c r="A807" s="99" t="str">
        <f t="shared" si="48"/>
        <v>Неохим АД - Дружество - майка</v>
      </c>
      <c r="B807" s="99" t="str">
        <f t="shared" si="49"/>
        <v>836144932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Неохим АД - Дружество - майка</v>
      </c>
      <c r="B808" s="99" t="str">
        <f t="shared" si="49"/>
        <v>836144932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Неохим АД - Дружество - майка</v>
      </c>
      <c r="B809" s="99" t="str">
        <f t="shared" si="49"/>
        <v>836144932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Неохим АД - Дружество - майка</v>
      </c>
      <c r="B810" s="99" t="str">
        <f t="shared" si="49"/>
        <v>836144932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Неохим АД - Дружество - майка</v>
      </c>
      <c r="B811" s="99" t="str">
        <f t="shared" si="49"/>
        <v>836144932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Неохим АД - Дружество - майка</v>
      </c>
      <c r="B812" s="99" t="str">
        <f t="shared" si="49"/>
        <v>836144932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Неохим АД - Дружество - майка</v>
      </c>
      <c r="B813" s="99" t="str">
        <f t="shared" si="49"/>
        <v>836144932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Неохим АД - Дружество - майка</v>
      </c>
      <c r="B814" s="99" t="str">
        <f t="shared" si="49"/>
        <v>836144932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Неохим АД - Дружество - майка</v>
      </c>
      <c r="B815" s="99" t="str">
        <f t="shared" si="49"/>
        <v>836144932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Неохим АД - Дружество - майка</v>
      </c>
      <c r="B816" s="99" t="str">
        <f t="shared" si="49"/>
        <v>836144932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Неохим АД - Дружество - майка</v>
      </c>
      <c r="B817" s="99" t="str">
        <f t="shared" si="49"/>
        <v>836144932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Неохим АД - Дружество - майка</v>
      </c>
      <c r="B818" s="99" t="str">
        <f t="shared" si="49"/>
        <v>836144932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Неохим АД - Дружество - майка</v>
      </c>
      <c r="B819" s="99" t="str">
        <f t="shared" si="49"/>
        <v>836144932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Неохим АД - Дружество - майка</v>
      </c>
      <c r="B820" s="99" t="str">
        <f t="shared" si="49"/>
        <v>836144932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2591</v>
      </c>
    </row>
    <row r="821" spans="1:8">
      <c r="A821" s="99" t="str">
        <f t="shared" si="48"/>
        <v>Неохим АД - Дружество - майка</v>
      </c>
      <c r="B821" s="99" t="str">
        <f t="shared" si="49"/>
        <v>836144932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Неохим АД - Дружество - майка</v>
      </c>
      <c r="B822" s="99" t="str">
        <f t="shared" si="49"/>
        <v>836144932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Неохим АД - Дружество - майка</v>
      </c>
      <c r="B823" s="99" t="str">
        <f t="shared" si="49"/>
        <v>836144932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Неохим АД - Дружество - майка</v>
      </c>
      <c r="B824" s="99" t="str">
        <f t="shared" si="49"/>
        <v>836144932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Неохим АД - Дружество - майка</v>
      </c>
      <c r="B825" s="99" t="str">
        <f t="shared" si="49"/>
        <v>836144932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Неохим АД - Дружество - майка</v>
      </c>
      <c r="B826" s="99" t="str">
        <f t="shared" si="49"/>
        <v>836144932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Неохим АД - Дружество - майка</v>
      </c>
      <c r="B827" s="99" t="str">
        <f t="shared" si="49"/>
        <v>836144932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Неохим АД - Дружество - майка</v>
      </c>
      <c r="B828" s="99" t="str">
        <f t="shared" si="49"/>
        <v>836144932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Неохим АД - Дружество - майка</v>
      </c>
      <c r="B829" s="99" t="str">
        <f t="shared" si="49"/>
        <v>836144932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Неохим АД - Дружество - майка</v>
      </c>
      <c r="B830" s="99" t="str">
        <f t="shared" si="49"/>
        <v>836144932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Неохим АД - Дружество - майка</v>
      </c>
      <c r="B831" s="99" t="str">
        <f t="shared" si="49"/>
        <v>836144932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Неохим АД - Дружество - майка</v>
      </c>
      <c r="B832" s="99" t="str">
        <f t="shared" si="49"/>
        <v>836144932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Неохим АД - Дружество - майка</v>
      </c>
      <c r="B833" s="99" t="str">
        <f t="shared" si="49"/>
        <v>836144932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Неохим АД - Дружество - майка</v>
      </c>
      <c r="B834" s="99" t="str">
        <f t="shared" si="49"/>
        <v>836144932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Неохим АД - Дружество - майка</v>
      </c>
      <c r="B835" s="99" t="str">
        <f t="shared" si="49"/>
        <v>836144932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Неохим АД - Дружество - майка</v>
      </c>
      <c r="B836" s="99" t="str">
        <f t="shared" si="49"/>
        <v>836144932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Неохим АД - Дружество - майка</v>
      </c>
      <c r="B837" s="99" t="str">
        <f t="shared" si="49"/>
        <v>836144932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Неохим АД - Дружество - майка</v>
      </c>
      <c r="B838" s="99" t="str">
        <f t="shared" si="49"/>
        <v>836144932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Неохим АД - Дружество - майка</v>
      </c>
      <c r="B839" s="99" t="str">
        <f t="shared" si="49"/>
        <v>836144932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Неохим АД - Дружество - майка</v>
      </c>
      <c r="B840" s="99" t="str">
        <f t="shared" si="49"/>
        <v>836144932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Неохим АД - Дружество - майка</v>
      </c>
      <c r="B841" s="99" t="str">
        <f t="shared" si="49"/>
        <v>836144932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Неохим АД - Дружество - майка</v>
      </c>
      <c r="B842" s="99" t="str">
        <f t="shared" si="49"/>
        <v>836144932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Неохим АД - Дружество - майка</v>
      </c>
      <c r="B843" s="99" t="str">
        <f t="shared" si="49"/>
        <v>836144932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Неохим АД - Дружество - майка</v>
      </c>
      <c r="B844" s="99" t="str">
        <f t="shared" si="49"/>
        <v>836144932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Неохим АД - Дружество - майка</v>
      </c>
      <c r="B845" s="99" t="str">
        <f t="shared" ref="B845:B910" si="52">pdeBulstat</f>
        <v>836144932</v>
      </c>
      <c r="C845" s="550">
        <f t="shared" ref="C845:C910" si="53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Неохим АД - Дружество - майка</v>
      </c>
      <c r="B846" s="99" t="str">
        <f t="shared" si="52"/>
        <v>836144932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Неохим АД - Дружество - майка</v>
      </c>
      <c r="B847" s="99" t="str">
        <f t="shared" si="52"/>
        <v>836144932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Неохим АД - Дружество - майка</v>
      </c>
      <c r="B848" s="99" t="str">
        <f t="shared" si="52"/>
        <v>836144932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Неохим АД - Дружество - майка</v>
      </c>
      <c r="B849" s="99" t="str">
        <f t="shared" si="52"/>
        <v>836144932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Неохим АД - Дружество - майка</v>
      </c>
      <c r="B850" s="99" t="str">
        <f t="shared" si="52"/>
        <v>836144932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Неохим АД - Дружество - майка</v>
      </c>
      <c r="B851" s="99" t="str">
        <f t="shared" si="52"/>
        <v>836144932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Неохим АД - Дружество - майка</v>
      </c>
      <c r="B852" s="99" t="str">
        <f t="shared" si="52"/>
        <v>836144932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9209</v>
      </c>
    </row>
    <row r="853" spans="1:8">
      <c r="A853" s="99" t="str">
        <f t="shared" si="51"/>
        <v>Неохим АД - Дружество - майка</v>
      </c>
      <c r="B853" s="99" t="str">
        <f t="shared" si="52"/>
        <v>836144932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67301</v>
      </c>
    </row>
    <row r="854" spans="1:8">
      <c r="A854" s="99" t="str">
        <f t="shared" si="51"/>
        <v>Неохим АД - Дружество - майка</v>
      </c>
      <c r="B854" s="99" t="str">
        <f t="shared" si="52"/>
        <v>836144932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32401</v>
      </c>
    </row>
    <row r="855" spans="1:8">
      <c r="A855" s="99" t="str">
        <f t="shared" si="51"/>
        <v>Неохим АД - Дружество - майка</v>
      </c>
      <c r="B855" s="99" t="str">
        <f t="shared" si="52"/>
        <v>836144932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7038</v>
      </c>
    </row>
    <row r="856" spans="1:8">
      <c r="A856" s="99" t="str">
        <f t="shared" si="51"/>
        <v>Неохим АД - Дружество - майка</v>
      </c>
      <c r="B856" s="99" t="str">
        <f t="shared" si="52"/>
        <v>836144932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1090</v>
      </c>
    </row>
    <row r="857" spans="1:8">
      <c r="A857" s="99" t="str">
        <f t="shared" si="51"/>
        <v>Неохим АД - Дружество - майка</v>
      </c>
      <c r="B857" s="99" t="str">
        <f t="shared" si="52"/>
        <v>836144932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Неохим АД - Дружество - майка</v>
      </c>
      <c r="B858" s="99" t="str">
        <f t="shared" si="52"/>
        <v>836144932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10</v>
      </c>
    </row>
    <row r="859" spans="1:8">
      <c r="A859" s="99" t="str">
        <f t="shared" si="51"/>
        <v>Неохим АД - Дружество - майка</v>
      </c>
      <c r="B859" s="99" t="str">
        <f t="shared" si="52"/>
        <v>836144932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117049</v>
      </c>
    </row>
    <row r="860" spans="1:8">
      <c r="A860" s="99" t="str">
        <f t="shared" si="51"/>
        <v>Неохим АД - Дружество - майка</v>
      </c>
      <c r="B860" s="99" t="str">
        <f t="shared" si="52"/>
        <v>836144932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Неохим АД - Дружество - майка</v>
      </c>
      <c r="B861" s="99" t="str">
        <f t="shared" si="52"/>
        <v>836144932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Неохим АД - Дружество - майка</v>
      </c>
      <c r="B862" s="99" t="str">
        <f t="shared" si="52"/>
        <v>836144932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483</v>
      </c>
    </row>
    <row r="863" spans="1:8">
      <c r="A863" s="99" t="str">
        <f t="shared" si="51"/>
        <v>Неохим АД - Дружество - майка</v>
      </c>
      <c r="B863" s="99" t="str">
        <f t="shared" si="52"/>
        <v>836144932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316</v>
      </c>
    </row>
    <row r="864" spans="1:8">
      <c r="A864" s="99" t="str">
        <f t="shared" si="51"/>
        <v>Неохим АД - Дружество - майка</v>
      </c>
      <c r="B864" s="99" t="str">
        <f t="shared" si="52"/>
        <v>836144932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Неохим АД - Дружество - майка</v>
      </c>
      <c r="B865" s="99" t="str">
        <f t="shared" si="52"/>
        <v>836144932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93</v>
      </c>
    </row>
    <row r="866" spans="1:8">
      <c r="A866" s="99" t="str">
        <f t="shared" si="51"/>
        <v>Неохим АД - Дружество - майка</v>
      </c>
      <c r="B866" s="99" t="str">
        <f t="shared" si="52"/>
        <v>836144932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892</v>
      </c>
    </row>
    <row r="867" spans="1:8">
      <c r="A867" s="99" t="str">
        <f t="shared" si="51"/>
        <v>Неохим АД - Дружество - майка</v>
      </c>
      <c r="B867" s="99" t="str">
        <f t="shared" si="52"/>
        <v>836144932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Неохим АД - Дружество - майка</v>
      </c>
      <c r="B868" s="99" t="str">
        <f t="shared" si="52"/>
        <v>836144932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Неохим АД - Дружество - майка</v>
      </c>
      <c r="B869" s="99" t="str">
        <f t="shared" si="52"/>
        <v>836144932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Неохим АД - Дружество - майка</v>
      </c>
      <c r="B870" s="99" t="str">
        <f t="shared" si="52"/>
        <v>836144932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Неохим АД - Дружество - майка</v>
      </c>
      <c r="B871" s="99" t="str">
        <f t="shared" si="52"/>
        <v>836144932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Неохим АД - Дружество - майка</v>
      </c>
      <c r="B872" s="99" t="str">
        <f t="shared" si="52"/>
        <v>836144932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Неохим АД - Дружество - майка</v>
      </c>
      <c r="B873" s="99" t="str">
        <f t="shared" si="52"/>
        <v>836144932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Неохим АД - Дружество - майка</v>
      </c>
      <c r="B874" s="99" t="str">
        <f t="shared" si="52"/>
        <v>836144932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Неохим АД - Дружество - майка</v>
      </c>
      <c r="B875" s="99" t="str">
        <f t="shared" si="52"/>
        <v>836144932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Неохим АД - Дружество - майка</v>
      </c>
      <c r="B876" s="99" t="str">
        <f t="shared" si="52"/>
        <v>836144932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Неохим АД - Дружество - майка</v>
      </c>
      <c r="B877" s="99" t="str">
        <f t="shared" si="52"/>
        <v>836144932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Неохим АД - Дружество - майка</v>
      </c>
      <c r="B878" s="99" t="str">
        <f t="shared" si="52"/>
        <v>836144932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Неохим АД - Дружество - майка</v>
      </c>
      <c r="B879" s="99" t="str">
        <f t="shared" si="52"/>
        <v>836144932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Неохим АД - Дружество - майка</v>
      </c>
      <c r="B880" s="99" t="str">
        <f t="shared" si="52"/>
        <v>836144932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117941</v>
      </c>
    </row>
    <row r="881" spans="1:8">
      <c r="A881" s="99" t="str">
        <f t="shared" si="51"/>
        <v>Неохим АД - Дружество - майка</v>
      </c>
      <c r="B881" s="99" t="str">
        <f t="shared" si="52"/>
        <v>836144932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3630</v>
      </c>
    </row>
    <row r="882" spans="1:8">
      <c r="A882" s="99" t="str">
        <f t="shared" si="51"/>
        <v>Неохим АД - Дружество - майка</v>
      </c>
      <c r="B882" s="99" t="str">
        <f t="shared" si="52"/>
        <v>836144932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10177</v>
      </c>
    </row>
    <row r="883" spans="1:8">
      <c r="A883" s="99" t="str">
        <f t="shared" si="51"/>
        <v>Неохим АД - Дружество - майка</v>
      </c>
      <c r="B883" s="99" t="str">
        <f t="shared" si="52"/>
        <v>836144932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39150</v>
      </c>
    </row>
    <row r="884" spans="1:8">
      <c r="A884" s="99" t="str">
        <f t="shared" si="51"/>
        <v>Неохим АД - Дружество - майка</v>
      </c>
      <c r="B884" s="99" t="str">
        <f t="shared" si="52"/>
        <v>836144932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27493</v>
      </c>
    </row>
    <row r="885" spans="1:8">
      <c r="A885" s="99" t="str">
        <f t="shared" si="51"/>
        <v>Неохим АД - Дружество - майка</v>
      </c>
      <c r="B885" s="99" t="str">
        <f t="shared" si="52"/>
        <v>836144932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1768</v>
      </c>
    </row>
    <row r="886" spans="1:8">
      <c r="A886" s="99" t="str">
        <f t="shared" si="51"/>
        <v>Неохим АД - Дружество - майка</v>
      </c>
      <c r="B886" s="99" t="str">
        <f t="shared" si="52"/>
        <v>836144932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126</v>
      </c>
    </row>
    <row r="887" spans="1:8">
      <c r="A887" s="99" t="str">
        <f t="shared" si="51"/>
        <v>Неохим АД - Дружество - майка</v>
      </c>
      <c r="B887" s="99" t="str">
        <f t="shared" si="52"/>
        <v>836144932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4537</v>
      </c>
    </row>
    <row r="888" spans="1:8">
      <c r="A888" s="99" t="str">
        <f t="shared" si="51"/>
        <v>Неохим АД - Дружество - майка</v>
      </c>
      <c r="B888" s="99" t="str">
        <f t="shared" si="52"/>
        <v>836144932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Неохим АД - Дружество - майка</v>
      </c>
      <c r="B889" s="99" t="str">
        <f t="shared" si="52"/>
        <v>836144932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86881</v>
      </c>
    </row>
    <row r="890" spans="1:8">
      <c r="A890" s="99" t="str">
        <f t="shared" si="51"/>
        <v>Неохим АД - Дружество - майка</v>
      </c>
      <c r="B890" s="99" t="str">
        <f t="shared" si="52"/>
        <v>836144932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>
      <c r="A891" s="99" t="str">
        <f t="shared" si="51"/>
        <v>Неохим АД - Дружество - майка</v>
      </c>
      <c r="B891" s="99" t="str">
        <f t="shared" si="52"/>
        <v>836144932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Неохим АД - Дружество - майка</v>
      </c>
      <c r="B892" s="99" t="str">
        <f t="shared" si="52"/>
        <v>836144932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23</v>
      </c>
    </row>
    <row r="893" spans="1:8">
      <c r="A893" s="99" t="str">
        <f t="shared" si="51"/>
        <v>Неохим АД - Дружество - майка</v>
      </c>
      <c r="B893" s="99" t="str">
        <f t="shared" si="52"/>
        <v>836144932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94</v>
      </c>
    </row>
    <row r="894" spans="1:8">
      <c r="A894" s="99" t="str">
        <f t="shared" si="51"/>
        <v>Неохим АД - Дружество - майка</v>
      </c>
      <c r="B894" s="99" t="str">
        <f t="shared" si="52"/>
        <v>836144932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Неохим АД - Дружество - майка</v>
      </c>
      <c r="B895" s="99" t="str">
        <f t="shared" si="52"/>
        <v>836144932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Неохим АД - Дружество - майка</v>
      </c>
      <c r="B896" s="99" t="str">
        <f t="shared" si="52"/>
        <v>836144932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117</v>
      </c>
    </row>
    <row r="897" spans="1:8">
      <c r="A897" s="99" t="str">
        <f t="shared" si="51"/>
        <v>Неохим АД - Дружество - майка</v>
      </c>
      <c r="B897" s="99" t="str">
        <f t="shared" si="52"/>
        <v>836144932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Неохим АД - Дружество - майка</v>
      </c>
      <c r="B898" s="99" t="str">
        <f t="shared" si="52"/>
        <v>836144932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Неохим АД - Дружество - майка</v>
      </c>
      <c r="B899" s="99" t="str">
        <f t="shared" si="52"/>
        <v>836144932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Неохим АД - Дружество - майка</v>
      </c>
      <c r="B900" s="99" t="str">
        <f t="shared" si="52"/>
        <v>836144932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Неохим АД - Дружество - майка</v>
      </c>
      <c r="B901" s="99" t="str">
        <f t="shared" si="52"/>
        <v>836144932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Неохим АД - Дружество - майка</v>
      </c>
      <c r="B902" s="99" t="str">
        <f t="shared" si="52"/>
        <v>836144932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Неохим АД - Дружество - майка</v>
      </c>
      <c r="B903" s="99" t="str">
        <f t="shared" si="52"/>
        <v>836144932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Неохим АД - Дружество - майка</v>
      </c>
      <c r="B904" s="99" t="str">
        <f t="shared" si="52"/>
        <v>836144932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Неохим АД - Дружество - майка</v>
      </c>
      <c r="B905" s="99" t="str">
        <f t="shared" si="52"/>
        <v>836144932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Неохим АД - Дружество - майка</v>
      </c>
      <c r="B906" s="99" t="str">
        <f t="shared" si="52"/>
        <v>836144932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Неохим АД - Дружество - майка</v>
      </c>
      <c r="B907" s="99" t="str">
        <f t="shared" si="52"/>
        <v>836144932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4</v>
      </c>
    </row>
    <row r="908" spans="1:8">
      <c r="A908" s="99" t="str">
        <f t="shared" si="51"/>
        <v>Неохим АД - Дружество - майка</v>
      </c>
      <c r="B908" s="99" t="str">
        <f t="shared" si="52"/>
        <v>836144932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>
      <c r="A909" s="99" t="str">
        <f t="shared" si="51"/>
        <v>Неохим АД - Дружество - майка</v>
      </c>
      <c r="B909" s="99" t="str">
        <f t="shared" si="52"/>
        <v>836144932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Неохим АД - Дружество - майка</v>
      </c>
      <c r="B910" s="99" t="str">
        <f t="shared" si="52"/>
        <v>836144932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87002</v>
      </c>
    </row>
    <row r="911" spans="1:8" s="483" customFormat="1">
      <c r="C911" s="549"/>
      <c r="F911" s="487" t="s">
        <v>839</v>
      </c>
    </row>
    <row r="912" spans="1:8">
      <c r="A912" s="99" t="str">
        <f t="shared" ref="A912:A975" si="54">pdeName</f>
        <v>Неохим АД - Дружество - майка</v>
      </c>
      <c r="B912" s="99" t="str">
        <f t="shared" ref="B912:B975" si="55">pdeBulstat</f>
        <v>836144932</v>
      </c>
      <c r="C912" s="550">
        <f t="shared" ref="C912:C975" si="56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Неохим АД - Дружество - майка</v>
      </c>
      <c r="B913" s="99" t="str">
        <f t="shared" si="55"/>
        <v>836144932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>
      <c r="A914" s="99" t="str">
        <f t="shared" si="54"/>
        <v>Неохим АД - Дружество - майка</v>
      </c>
      <c r="B914" s="99" t="str">
        <f t="shared" si="55"/>
        <v>836144932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>
      <c r="A915" s="99" t="str">
        <f t="shared" si="54"/>
        <v>Неохим АД - Дружество - майка</v>
      </c>
      <c r="B915" s="99" t="str">
        <f t="shared" si="55"/>
        <v>836144932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Неохим АД - Дружество - майка</v>
      </c>
      <c r="B916" s="99" t="str">
        <f t="shared" si="55"/>
        <v>836144932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>
      <c r="A917" s="99" t="str">
        <f t="shared" si="54"/>
        <v>Неохим АД - Дружество - майка</v>
      </c>
      <c r="B917" s="99" t="str">
        <f t="shared" si="55"/>
        <v>836144932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>
      <c r="A918" s="99" t="str">
        <f t="shared" si="54"/>
        <v>Неохим АД - Дружество - майка</v>
      </c>
      <c r="B918" s="99" t="str">
        <f t="shared" si="55"/>
        <v>836144932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>
      <c r="A919" s="99" t="str">
        <f t="shared" si="54"/>
        <v>Неохим АД - Дружество - майка</v>
      </c>
      <c r="B919" s="99" t="str">
        <f t="shared" si="55"/>
        <v>836144932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Неохим АД - Дружество - майка</v>
      </c>
      <c r="B920" s="99" t="str">
        <f t="shared" si="55"/>
        <v>836144932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>
      <c r="A921" s="99" t="str">
        <f t="shared" si="54"/>
        <v>Неохим АД - Дружество - майка</v>
      </c>
      <c r="B921" s="99" t="str">
        <f t="shared" si="55"/>
        <v>836144932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>
      <c r="A922" s="99" t="str">
        <f t="shared" si="54"/>
        <v>Неохим АД - Дружество - майка</v>
      </c>
      <c r="B922" s="99" t="str">
        <f t="shared" si="55"/>
        <v>836144932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>
      <c r="A923" s="99" t="str">
        <f t="shared" si="54"/>
        <v>Неохим АД - Дружество - майка</v>
      </c>
      <c r="B923" s="99" t="str">
        <f t="shared" si="55"/>
        <v>836144932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</v>
      </c>
    </row>
    <row r="924" spans="1:8">
      <c r="A924" s="99" t="str">
        <f t="shared" si="54"/>
        <v>Неохим АД - Дружество - майка</v>
      </c>
      <c r="B924" s="99" t="str">
        <f t="shared" si="55"/>
        <v>836144932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>
      <c r="A925" s="99" t="str">
        <f t="shared" si="54"/>
        <v>Неохим АД - Дружество - майка</v>
      </c>
      <c r="B925" s="99" t="str">
        <f t="shared" si="55"/>
        <v>836144932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</v>
      </c>
    </row>
    <row r="926" spans="1:8">
      <c r="A926" s="99" t="str">
        <f t="shared" si="54"/>
        <v>Неохим АД - Дружество - майка</v>
      </c>
      <c r="B926" s="99" t="str">
        <f t="shared" si="55"/>
        <v>836144932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Неохим АД - Дружество - майка</v>
      </c>
      <c r="B927" s="99" t="str">
        <f t="shared" si="55"/>
        <v>836144932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3844</v>
      </c>
    </row>
    <row r="928" spans="1:8">
      <c r="A928" s="99" t="str">
        <f t="shared" si="54"/>
        <v>Неохим АД - Дружество - майка</v>
      </c>
      <c r="B928" s="99" t="str">
        <f t="shared" si="55"/>
        <v>836144932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>
      <c r="A929" s="99" t="str">
        <f t="shared" si="54"/>
        <v>Неохим АД - Дружество - майка</v>
      </c>
      <c r="B929" s="99" t="str">
        <f t="shared" si="55"/>
        <v>836144932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>
      <c r="A930" s="99" t="str">
        <f t="shared" si="54"/>
        <v>Неохим АД - Дружество - майка</v>
      </c>
      <c r="B930" s="99" t="str">
        <f t="shared" si="55"/>
        <v>836144932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10</v>
      </c>
    </row>
    <row r="931" spans="1:8">
      <c r="A931" s="99" t="str">
        <f t="shared" si="54"/>
        <v>Неохим АД - Дружество - майка</v>
      </c>
      <c r="B931" s="99" t="str">
        <f t="shared" si="55"/>
        <v>836144932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Неохим АД - Дружество - майка</v>
      </c>
      <c r="B932" s="99" t="str">
        <f t="shared" si="55"/>
        <v>836144932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1294</v>
      </c>
    </row>
    <row r="933" spans="1:8">
      <c r="A933" s="99" t="str">
        <f t="shared" si="54"/>
        <v>Неохим АД - Дружество - майка</v>
      </c>
      <c r="B933" s="99" t="str">
        <f t="shared" si="55"/>
        <v>836144932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>
      <c r="A934" s="99" t="str">
        <f t="shared" si="54"/>
        <v>Неохим АД - Дружество - майка</v>
      </c>
      <c r="B934" s="99" t="str">
        <f t="shared" si="55"/>
        <v>836144932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1294</v>
      </c>
    </row>
    <row r="935" spans="1:8">
      <c r="A935" s="99" t="str">
        <f t="shared" si="54"/>
        <v>Неохим АД - Дружество - майка</v>
      </c>
      <c r="B935" s="99" t="str">
        <f t="shared" si="55"/>
        <v>836144932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Неохим АД - Дружество - майка</v>
      </c>
      <c r="B936" s="99" t="str">
        <f t="shared" si="55"/>
        <v>836144932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>
      <c r="A937" s="99" t="str">
        <f t="shared" si="54"/>
        <v>Неохим АД - Дружество - майка</v>
      </c>
      <c r="B937" s="99" t="str">
        <f t="shared" si="55"/>
        <v>836144932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1056</v>
      </c>
    </row>
    <row r="938" spans="1:8">
      <c r="A938" s="99" t="str">
        <f t="shared" si="54"/>
        <v>Неохим АД - Дружество - майка</v>
      </c>
      <c r="B938" s="99" t="str">
        <f t="shared" si="55"/>
        <v>836144932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Неохим АД - Дружество - майка</v>
      </c>
      <c r="B939" s="99" t="str">
        <f t="shared" si="55"/>
        <v>836144932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Неохим АД - Дружество - майка</v>
      </c>
      <c r="B940" s="99" t="str">
        <f t="shared" si="55"/>
        <v>836144932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Неохим АД - Дружество - майка</v>
      </c>
      <c r="B941" s="99" t="str">
        <f t="shared" si="55"/>
        <v>836144932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1056</v>
      </c>
    </row>
    <row r="942" spans="1:8">
      <c r="A942" s="99" t="str">
        <f t="shared" si="54"/>
        <v>Неохим АД - Дружество - майка</v>
      </c>
      <c r="B942" s="99" t="str">
        <f t="shared" si="55"/>
        <v>836144932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6213</v>
      </c>
    </row>
    <row r="943" spans="1:8">
      <c r="A943" s="99" t="str">
        <f t="shared" si="54"/>
        <v>Неохим АД - Дружество - майка</v>
      </c>
      <c r="B943" s="99" t="str">
        <f t="shared" si="55"/>
        <v>836144932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6213</v>
      </c>
    </row>
    <row r="944" spans="1:8">
      <c r="A944" s="99" t="str">
        <f t="shared" si="54"/>
        <v>Неохим АД - Дружество - майка</v>
      </c>
      <c r="B944" s="99" t="str">
        <f t="shared" si="55"/>
        <v>836144932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Неохим АД - Дружество - майка</v>
      </c>
      <c r="B945" s="99" t="str">
        <f t="shared" si="55"/>
        <v>836144932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Неохим АД - Дружество - майка</v>
      </c>
      <c r="B946" s="99" t="str">
        <f t="shared" si="55"/>
        <v>836144932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Неохим АД - Дружество - майка</v>
      </c>
      <c r="B947" s="99" t="str">
        <f t="shared" si="55"/>
        <v>836144932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Неохим АД - Дружество - майка</v>
      </c>
      <c r="B948" s="99" t="str">
        <f t="shared" si="55"/>
        <v>836144932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Неохим АД - Дружество - майка</v>
      </c>
      <c r="B949" s="99" t="str">
        <f t="shared" si="55"/>
        <v>836144932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Неохим АД - Дружество - майка</v>
      </c>
      <c r="B950" s="99" t="str">
        <f t="shared" si="55"/>
        <v>836144932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Неохим АД - Дружество - майка</v>
      </c>
      <c r="B951" s="99" t="str">
        <f t="shared" si="55"/>
        <v>836144932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Неохим АД - Дружество - майка</v>
      </c>
      <c r="B952" s="99" t="str">
        <f t="shared" si="55"/>
        <v>836144932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Неохим АД - Дружество - майка</v>
      </c>
      <c r="B953" s="99" t="str">
        <f t="shared" si="55"/>
        <v>836144932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Неохим АД - Дружество - майка</v>
      </c>
      <c r="B954" s="99" t="str">
        <f t="shared" si="55"/>
        <v>836144932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Неохим АД - Дружество - майка</v>
      </c>
      <c r="B955" s="99" t="str">
        <f t="shared" si="55"/>
        <v>836144932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</v>
      </c>
    </row>
    <row r="956" spans="1:8">
      <c r="A956" s="99" t="str">
        <f t="shared" si="54"/>
        <v>Неохим АД - Дружество - майка</v>
      </c>
      <c r="B956" s="99" t="str">
        <f t="shared" si="55"/>
        <v>836144932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>
      <c r="A957" s="99" t="str">
        <f t="shared" si="54"/>
        <v>Неохим АД - Дружество - майка</v>
      </c>
      <c r="B957" s="99" t="str">
        <f t="shared" si="55"/>
        <v>836144932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</v>
      </c>
    </row>
    <row r="958" spans="1:8">
      <c r="A958" s="99" t="str">
        <f t="shared" si="54"/>
        <v>Неохим АД - Дружество - майка</v>
      </c>
      <c r="B958" s="99" t="str">
        <f t="shared" si="55"/>
        <v>836144932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Неохим АД - Дружество - майка</v>
      </c>
      <c r="B959" s="99" t="str">
        <f t="shared" si="55"/>
        <v>836144932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3844</v>
      </c>
    </row>
    <row r="960" spans="1:8">
      <c r="A960" s="99" t="str">
        <f t="shared" si="54"/>
        <v>Неохим АД - Дружество - майка</v>
      </c>
      <c r="B960" s="99" t="str">
        <f t="shared" si="55"/>
        <v>836144932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>
      <c r="A961" s="99" t="str">
        <f t="shared" si="54"/>
        <v>Неохим АД - Дружество - майка</v>
      </c>
      <c r="B961" s="99" t="str">
        <f t="shared" si="55"/>
        <v>836144932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>
      <c r="A962" s="99" t="str">
        <f t="shared" si="54"/>
        <v>Неохим АД - Дружество - майка</v>
      </c>
      <c r="B962" s="99" t="str">
        <f t="shared" si="55"/>
        <v>836144932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10</v>
      </c>
    </row>
    <row r="963" spans="1:8">
      <c r="A963" s="99" t="str">
        <f t="shared" si="54"/>
        <v>Неохим АД - Дружество - майка</v>
      </c>
      <c r="B963" s="99" t="str">
        <f t="shared" si="55"/>
        <v>836144932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Неохим АД - Дружество - майка</v>
      </c>
      <c r="B964" s="99" t="str">
        <f t="shared" si="55"/>
        <v>836144932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1294</v>
      </c>
    </row>
    <row r="965" spans="1:8">
      <c r="A965" s="99" t="str">
        <f t="shared" si="54"/>
        <v>Неохим АД - Дружество - майка</v>
      </c>
      <c r="B965" s="99" t="str">
        <f t="shared" si="55"/>
        <v>836144932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>
      <c r="A966" s="99" t="str">
        <f t="shared" si="54"/>
        <v>Неохим АД - Дружество - майка</v>
      </c>
      <c r="B966" s="99" t="str">
        <f t="shared" si="55"/>
        <v>836144932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1294</v>
      </c>
    </row>
    <row r="967" spans="1:8">
      <c r="A967" s="99" t="str">
        <f t="shared" si="54"/>
        <v>Неохим АД - Дружество - майка</v>
      </c>
      <c r="B967" s="99" t="str">
        <f t="shared" si="55"/>
        <v>836144932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Неохим АД - Дружество - майка</v>
      </c>
      <c r="B968" s="99" t="str">
        <f t="shared" si="55"/>
        <v>836144932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>
      <c r="A969" s="99" t="str">
        <f t="shared" si="54"/>
        <v>Неохим АД - Дружество - майка</v>
      </c>
      <c r="B969" s="99" t="str">
        <f t="shared" si="55"/>
        <v>836144932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1056</v>
      </c>
    </row>
    <row r="970" spans="1:8">
      <c r="A970" s="99" t="str">
        <f t="shared" si="54"/>
        <v>Неохим АД - Дружество - майка</v>
      </c>
      <c r="B970" s="99" t="str">
        <f t="shared" si="55"/>
        <v>836144932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Неохим АД - Дружество - майка</v>
      </c>
      <c r="B971" s="99" t="str">
        <f t="shared" si="55"/>
        <v>836144932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Неохим АД - Дружество - майка</v>
      </c>
      <c r="B972" s="99" t="str">
        <f t="shared" si="55"/>
        <v>836144932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Неохим АД - Дружество - майка</v>
      </c>
      <c r="B973" s="99" t="str">
        <f t="shared" si="55"/>
        <v>836144932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1056</v>
      </c>
    </row>
    <row r="974" spans="1:8">
      <c r="A974" s="99" t="str">
        <f t="shared" si="54"/>
        <v>Неохим АД - Дружество - майка</v>
      </c>
      <c r="B974" s="99" t="str">
        <f t="shared" si="55"/>
        <v>836144932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6213</v>
      </c>
    </row>
    <row r="975" spans="1:8">
      <c r="A975" s="99" t="str">
        <f t="shared" si="54"/>
        <v>Неохим АД - Дружество - майка</v>
      </c>
      <c r="B975" s="99" t="str">
        <f t="shared" si="55"/>
        <v>836144932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6213</v>
      </c>
    </row>
    <row r="976" spans="1:8">
      <c r="A976" s="99" t="str">
        <f t="shared" ref="A976:A1039" si="57">pdeName</f>
        <v>Неохим АД - Дружество - майка</v>
      </c>
      <c r="B976" s="99" t="str">
        <f t="shared" ref="B976:B1039" si="58">pdeBulstat</f>
        <v>836144932</v>
      </c>
      <c r="C976" s="550">
        <f t="shared" ref="C976:C1039" si="5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Неохим АД - Дружество - майка</v>
      </c>
      <c r="B977" s="99" t="str">
        <f t="shared" si="58"/>
        <v>836144932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>
      <c r="A978" s="99" t="str">
        <f t="shared" si="57"/>
        <v>Неохим АД - Дружество - майка</v>
      </c>
      <c r="B978" s="99" t="str">
        <f t="shared" si="58"/>
        <v>836144932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>
      <c r="A979" s="99" t="str">
        <f t="shared" si="57"/>
        <v>Неохим АД - Дружество - майка</v>
      </c>
      <c r="B979" s="99" t="str">
        <f t="shared" si="58"/>
        <v>836144932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Неохим АД - Дружество - майка</v>
      </c>
      <c r="B980" s="99" t="str">
        <f t="shared" si="58"/>
        <v>836144932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>
      <c r="A981" s="99" t="str">
        <f t="shared" si="57"/>
        <v>Неохим АД - Дружество - майка</v>
      </c>
      <c r="B981" s="99" t="str">
        <f t="shared" si="58"/>
        <v>836144932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>
      <c r="A982" s="99" t="str">
        <f t="shared" si="57"/>
        <v>Неохим АД - Дружество - майка</v>
      </c>
      <c r="B982" s="99" t="str">
        <f t="shared" si="58"/>
        <v>836144932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>
      <c r="A983" s="99" t="str">
        <f t="shared" si="57"/>
        <v>Неохим АД - Дружество - майка</v>
      </c>
      <c r="B983" s="99" t="str">
        <f t="shared" si="58"/>
        <v>836144932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Неохим АД - Дружество - майка</v>
      </c>
      <c r="B984" s="99" t="str">
        <f t="shared" si="58"/>
        <v>836144932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>
      <c r="A985" s="99" t="str">
        <f t="shared" si="57"/>
        <v>Неохим АД - Дружество - майка</v>
      </c>
      <c r="B985" s="99" t="str">
        <f t="shared" si="58"/>
        <v>836144932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>
      <c r="A986" s="99" t="str">
        <f t="shared" si="57"/>
        <v>Неохим АД - Дружество - майка</v>
      </c>
      <c r="B986" s="99" t="str">
        <f t="shared" si="58"/>
        <v>836144932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>
      <c r="A987" s="99" t="str">
        <f t="shared" si="57"/>
        <v>Неохим АД - Дружество - майка</v>
      </c>
      <c r="B987" s="99" t="str">
        <f t="shared" si="58"/>
        <v>836144932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Неохим АД - Дружество - майка</v>
      </c>
      <c r="B988" s="99" t="str">
        <f t="shared" si="58"/>
        <v>836144932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Неохим АД - Дружество - майка</v>
      </c>
      <c r="B989" s="99" t="str">
        <f t="shared" si="58"/>
        <v>836144932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Неохим АД - Дружество - майка</v>
      </c>
      <c r="B990" s="99" t="str">
        <f t="shared" si="58"/>
        <v>836144932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Неохим АД - Дружество - майка</v>
      </c>
      <c r="B991" s="99" t="str">
        <f t="shared" si="58"/>
        <v>836144932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Неохим АД - Дружество - майка</v>
      </c>
      <c r="B992" s="99" t="str">
        <f t="shared" si="58"/>
        <v>836144932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Неохим АД - Дружество - майка</v>
      </c>
      <c r="B993" s="99" t="str">
        <f t="shared" si="58"/>
        <v>836144932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Неохим АД - Дружество - майка</v>
      </c>
      <c r="B994" s="99" t="str">
        <f t="shared" si="58"/>
        <v>836144932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Неохим АД - Дружество - майка</v>
      </c>
      <c r="B995" s="99" t="str">
        <f t="shared" si="58"/>
        <v>836144932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Неохим АД - Дружество - майка</v>
      </c>
      <c r="B996" s="99" t="str">
        <f t="shared" si="58"/>
        <v>836144932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Неохим АД - Дружество - майка</v>
      </c>
      <c r="B997" s="99" t="str">
        <f t="shared" si="58"/>
        <v>836144932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Неохим АД - Дружество - майка</v>
      </c>
      <c r="B998" s="99" t="str">
        <f t="shared" si="58"/>
        <v>836144932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Неохим АД - Дружество - майка</v>
      </c>
      <c r="B999" s="99" t="str">
        <f t="shared" si="58"/>
        <v>836144932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Неохим АД - Дружество - майка</v>
      </c>
      <c r="B1000" s="99" t="str">
        <f t="shared" si="58"/>
        <v>836144932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Неохим АД - Дружество - майка</v>
      </c>
      <c r="B1001" s="99" t="str">
        <f t="shared" si="58"/>
        <v>836144932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Неохим АД - Дружество - майка</v>
      </c>
      <c r="B1002" s="99" t="str">
        <f t="shared" si="58"/>
        <v>836144932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Неохим АД - Дружество - майка</v>
      </c>
      <c r="B1003" s="99" t="str">
        <f t="shared" si="58"/>
        <v>836144932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Неохим АД - Дружество - майка</v>
      </c>
      <c r="B1004" s="99" t="str">
        <f t="shared" si="58"/>
        <v>836144932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Неохим АД - Дружество - майка</v>
      </c>
      <c r="B1005" s="99" t="str">
        <f t="shared" si="58"/>
        <v>836144932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Неохим АД - Дружество - майка</v>
      </c>
      <c r="B1006" s="99" t="str">
        <f t="shared" si="58"/>
        <v>836144932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Неохим АД - Дружество - майка</v>
      </c>
      <c r="B1007" s="99" t="str">
        <f t="shared" si="58"/>
        <v>836144932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>
      <c r="A1008" s="99" t="str">
        <f t="shared" si="57"/>
        <v>Неохим АД - Дружество - майка</v>
      </c>
      <c r="B1008" s="99" t="str">
        <f t="shared" si="58"/>
        <v>836144932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Неохим АД - Дружество - майка</v>
      </c>
      <c r="B1009" s="99" t="str">
        <f t="shared" si="58"/>
        <v>836144932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Неохим АД - Дружество - майка</v>
      </c>
      <c r="B1010" s="99" t="str">
        <f t="shared" si="58"/>
        <v>836144932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Неохим АД - Дружество - майка</v>
      </c>
      <c r="B1011" s="99" t="str">
        <f t="shared" si="58"/>
        <v>836144932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Неохим АД - Дружество - майка</v>
      </c>
      <c r="B1012" s="99" t="str">
        <f t="shared" si="58"/>
        <v>836144932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4538</v>
      </c>
    </row>
    <row r="1013" spans="1:8">
      <c r="A1013" s="99" t="str">
        <f t="shared" si="57"/>
        <v>Неохим АД - Дружество - майка</v>
      </c>
      <c r="B1013" s="99" t="str">
        <f t="shared" si="58"/>
        <v>836144932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4538</v>
      </c>
    </row>
    <row r="1014" spans="1:8">
      <c r="A1014" s="99" t="str">
        <f t="shared" si="57"/>
        <v>Неохим АД - Дружество - майка</v>
      </c>
      <c r="B1014" s="99" t="str">
        <f t="shared" si="58"/>
        <v>836144932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Неохим АД - Дружество - майка</v>
      </c>
      <c r="B1015" s="99" t="str">
        <f t="shared" si="58"/>
        <v>836144932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Неохим АД - Дружество - майка</v>
      </c>
      <c r="B1016" s="99" t="str">
        <f t="shared" si="58"/>
        <v>836144932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Неохим АД - Дружество - майка</v>
      </c>
      <c r="B1017" s="99" t="str">
        <f t="shared" si="58"/>
        <v>836144932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Неохим АД - Дружество - майка</v>
      </c>
      <c r="B1018" s="99" t="str">
        <f t="shared" si="58"/>
        <v>836144932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Неохим АД - Дружество - майка</v>
      </c>
      <c r="B1019" s="99" t="str">
        <f t="shared" si="58"/>
        <v>836144932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Неохим АД - Дружество - майка</v>
      </c>
      <c r="B1020" s="99" t="str">
        <f t="shared" si="58"/>
        <v>836144932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3211</v>
      </c>
    </row>
    <row r="1021" spans="1:8">
      <c r="A1021" s="99" t="str">
        <f t="shared" si="57"/>
        <v>Неохим АД - Дружество - майка</v>
      </c>
      <c r="B1021" s="99" t="str">
        <f t="shared" si="58"/>
        <v>836144932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</v>
      </c>
    </row>
    <row r="1022" spans="1:8">
      <c r="A1022" s="99" t="str">
        <f t="shared" si="57"/>
        <v>Неохим АД - Дружество - майка</v>
      </c>
      <c r="B1022" s="99" t="str">
        <f t="shared" si="58"/>
        <v>836144932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7749</v>
      </c>
    </row>
    <row r="1023" spans="1:8">
      <c r="A1023" s="99" t="str">
        <f t="shared" si="57"/>
        <v>Неохим АД - Дружество - майка</v>
      </c>
      <c r="B1023" s="99" t="str">
        <f t="shared" si="58"/>
        <v>836144932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112</v>
      </c>
    </row>
    <row r="1024" spans="1:8">
      <c r="A1024" s="99" t="str">
        <f t="shared" si="57"/>
        <v>Неохим АД - Дружество - майка</v>
      </c>
      <c r="B1024" s="99" t="str">
        <f t="shared" si="58"/>
        <v>836144932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4921</v>
      </c>
    </row>
    <row r="1025" spans="1:8">
      <c r="A1025" s="99" t="str">
        <f t="shared" si="57"/>
        <v>Неохим АД - Дружество - майка</v>
      </c>
      <c r="B1025" s="99" t="str">
        <f t="shared" si="58"/>
        <v>836144932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</v>
      </c>
    </row>
    <row r="1026" spans="1:8">
      <c r="A1026" s="99" t="str">
        <f t="shared" si="57"/>
        <v>Неохим АД - Дружество - майка</v>
      </c>
      <c r="B1026" s="99" t="str">
        <f t="shared" si="58"/>
        <v>836144932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Неохим АД - Дружество - майка</v>
      </c>
      <c r="B1027" s="99" t="str">
        <f t="shared" si="58"/>
        <v>836144932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4903</v>
      </c>
    </row>
    <row r="1028" spans="1:8">
      <c r="A1028" s="99" t="str">
        <f t="shared" si="57"/>
        <v>Неохим АД - Дружество - майка</v>
      </c>
      <c r="B1028" s="99" t="str">
        <f t="shared" si="58"/>
        <v>836144932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>
      <c r="A1029" s="99" t="str">
        <f t="shared" si="57"/>
        <v>Неохим АД - Дружество - майка</v>
      </c>
      <c r="B1029" s="99" t="str">
        <f t="shared" si="58"/>
        <v>836144932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>
      <c r="A1030" s="99" t="str">
        <f t="shared" si="57"/>
        <v>Неохим АД - Дружество - майка</v>
      </c>
      <c r="B1030" s="99" t="str">
        <f t="shared" si="58"/>
        <v>836144932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Неохим АД - Дружество - майка</v>
      </c>
      <c r="B1031" s="99" t="str">
        <f t="shared" si="58"/>
        <v>836144932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Неохим АД - Дружество - майка</v>
      </c>
      <c r="B1032" s="99" t="str">
        <f t="shared" si="58"/>
        <v>836144932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Неохим АД - Дружество - майка</v>
      </c>
      <c r="B1033" s="99" t="str">
        <f t="shared" si="58"/>
        <v>836144932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5494</v>
      </c>
    </row>
    <row r="1034" spans="1:8">
      <c r="A1034" s="99" t="str">
        <f t="shared" si="57"/>
        <v>Неохим АД - Дружество - майка</v>
      </c>
      <c r="B1034" s="99" t="str">
        <f t="shared" si="58"/>
        <v>836144932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Неохим АД - Дружество - майка</v>
      </c>
      <c r="B1035" s="99" t="str">
        <f t="shared" si="58"/>
        <v>836144932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Неохим АД - Дружество - майка</v>
      </c>
      <c r="B1036" s="99" t="str">
        <f t="shared" si="58"/>
        <v>836144932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5462</v>
      </c>
    </row>
    <row r="1037" spans="1:8">
      <c r="A1037" s="99" t="str">
        <f t="shared" si="57"/>
        <v>Неохим АД - Дружество - майка</v>
      </c>
      <c r="B1037" s="99" t="str">
        <f t="shared" si="58"/>
        <v>836144932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32</v>
      </c>
    </row>
    <row r="1038" spans="1:8">
      <c r="A1038" s="99" t="str">
        <f t="shared" si="57"/>
        <v>Неохим АД - Дружество - майка</v>
      </c>
      <c r="B1038" s="99" t="str">
        <f t="shared" si="58"/>
        <v>836144932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14983</v>
      </c>
    </row>
    <row r="1039" spans="1:8">
      <c r="A1039" s="99" t="str">
        <f t="shared" si="57"/>
        <v>Неохим АД - Дружество - майка</v>
      </c>
      <c r="B1039" s="99" t="str">
        <f t="shared" si="58"/>
        <v>836144932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Неохим АД - Дружество - майка</v>
      </c>
      <c r="B1040" s="99" t="str">
        <f t="shared" ref="B1040:B1103" si="61">pdeBulstat</f>
        <v>836144932</v>
      </c>
      <c r="C1040" s="550">
        <f t="shared" ref="C1040:C1103" si="62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12066</v>
      </c>
    </row>
    <row r="1041" spans="1:8">
      <c r="A1041" s="99" t="str">
        <f t="shared" si="60"/>
        <v>Неохим АД - Дружество - майка</v>
      </c>
      <c r="B1041" s="99" t="str">
        <f t="shared" si="61"/>
        <v>836144932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>
      <c r="A1042" s="99" t="str">
        <f t="shared" si="60"/>
        <v>Неохим АД - Дружество - майка</v>
      </c>
      <c r="B1042" s="99" t="str">
        <f t="shared" si="61"/>
        <v>836144932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1357</v>
      </c>
    </row>
    <row r="1043" spans="1:8">
      <c r="A1043" s="99" t="str">
        <f t="shared" si="60"/>
        <v>Неохим АД - Дружество - майка</v>
      </c>
      <c r="B1043" s="99" t="str">
        <f t="shared" si="61"/>
        <v>836144932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715</v>
      </c>
    </row>
    <row r="1044" spans="1:8">
      <c r="A1044" s="99" t="str">
        <f t="shared" si="60"/>
        <v>Неохим АД - Дружество - майка</v>
      </c>
      <c r="B1044" s="99" t="str">
        <f t="shared" si="61"/>
        <v>836144932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301</v>
      </c>
    </row>
    <row r="1045" spans="1:8">
      <c r="A1045" s="99" t="str">
        <f t="shared" si="60"/>
        <v>Неохим АД - Дружество - майка</v>
      </c>
      <c r="B1045" s="99" t="str">
        <f t="shared" si="61"/>
        <v>836144932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19</v>
      </c>
    </row>
    <row r="1046" spans="1:8">
      <c r="A1046" s="99" t="str">
        <f t="shared" si="60"/>
        <v>Неохим АД - Дружество - майка</v>
      </c>
      <c r="B1046" s="99" t="str">
        <f t="shared" si="61"/>
        <v>836144932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395</v>
      </c>
    </row>
    <row r="1047" spans="1:8">
      <c r="A1047" s="99" t="str">
        <f t="shared" si="60"/>
        <v>Неохим АД - Дружество - майка</v>
      </c>
      <c r="B1047" s="99" t="str">
        <f t="shared" si="61"/>
        <v>836144932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845</v>
      </c>
    </row>
    <row r="1048" spans="1:8">
      <c r="A1048" s="99" t="str">
        <f t="shared" si="60"/>
        <v>Неохим АД - Дружество - майка</v>
      </c>
      <c r="B1048" s="99" t="str">
        <f t="shared" si="61"/>
        <v>836144932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5169</v>
      </c>
    </row>
    <row r="1049" spans="1:8">
      <c r="A1049" s="99" t="str">
        <f t="shared" si="60"/>
        <v>Неохим АД - Дружество - майка</v>
      </c>
      <c r="B1049" s="99" t="str">
        <f t="shared" si="61"/>
        <v>836144932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30567</v>
      </c>
    </row>
    <row r="1050" spans="1:8">
      <c r="A1050" s="99" t="str">
        <f t="shared" si="60"/>
        <v>Неохим АД - Дружество - майка</v>
      </c>
      <c r="B1050" s="99" t="str">
        <f t="shared" si="61"/>
        <v>836144932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38428</v>
      </c>
    </row>
    <row r="1051" spans="1:8">
      <c r="A1051" s="99" t="str">
        <f t="shared" si="60"/>
        <v>Неохим АД - Дружество - майка</v>
      </c>
      <c r="B1051" s="99" t="str">
        <f t="shared" si="61"/>
        <v>836144932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Неохим АД - Дружество - майка</v>
      </c>
      <c r="B1052" s="99" t="str">
        <f t="shared" si="61"/>
        <v>836144932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Неохим АД - Дружество - майка</v>
      </c>
      <c r="B1053" s="99" t="str">
        <f t="shared" si="61"/>
        <v>836144932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Неохим АД - Дружество - майка</v>
      </c>
      <c r="B1054" s="99" t="str">
        <f t="shared" si="61"/>
        <v>836144932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Неохим АД - Дружество - майка</v>
      </c>
      <c r="B1055" s="99" t="str">
        <f t="shared" si="61"/>
        <v>836144932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Неохим АД - Дружество - майка</v>
      </c>
      <c r="B1056" s="99" t="str">
        <f t="shared" si="61"/>
        <v>836144932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Неохим АД - Дружество - майка</v>
      </c>
      <c r="B1057" s="99" t="str">
        <f t="shared" si="61"/>
        <v>836144932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Неохим АД - Дружество - майка</v>
      </c>
      <c r="B1058" s="99" t="str">
        <f t="shared" si="61"/>
        <v>836144932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Неохим АД - Дружество - майка</v>
      </c>
      <c r="B1059" s="99" t="str">
        <f t="shared" si="61"/>
        <v>836144932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Неохим АД - Дружество - майка</v>
      </c>
      <c r="B1060" s="99" t="str">
        <f t="shared" si="61"/>
        <v>836144932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Неохим АД - Дружество - майка</v>
      </c>
      <c r="B1061" s="99" t="str">
        <f t="shared" si="61"/>
        <v>836144932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Неохим АД - Дружество - майка</v>
      </c>
      <c r="B1062" s="99" t="str">
        <f t="shared" si="61"/>
        <v>836144932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Неохим АД - Дружество - майка</v>
      </c>
      <c r="B1063" s="99" t="str">
        <f t="shared" si="61"/>
        <v>836144932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Неохим АД - Дружество - майка</v>
      </c>
      <c r="B1064" s="99" t="str">
        <f t="shared" si="61"/>
        <v>836144932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Неохим АД - Дружество - майка</v>
      </c>
      <c r="B1065" s="99" t="str">
        <f t="shared" si="61"/>
        <v>836144932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Неохим АД - Дружество - майка</v>
      </c>
      <c r="B1066" s="99" t="str">
        <f t="shared" si="61"/>
        <v>836144932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Неохим АД - Дружество - майка</v>
      </c>
      <c r="B1067" s="99" t="str">
        <f t="shared" si="61"/>
        <v>836144932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4921</v>
      </c>
    </row>
    <row r="1068" spans="1:8">
      <c r="A1068" s="99" t="str">
        <f t="shared" si="60"/>
        <v>Неохим АД - Дружество - майка</v>
      </c>
      <c r="B1068" s="99" t="str">
        <f t="shared" si="61"/>
        <v>836144932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</v>
      </c>
    </row>
    <row r="1069" spans="1:8">
      <c r="A1069" s="99" t="str">
        <f t="shared" si="60"/>
        <v>Неохим АД - Дружество - майка</v>
      </c>
      <c r="B1069" s="99" t="str">
        <f t="shared" si="61"/>
        <v>836144932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Неохим АД - Дружество - майка</v>
      </c>
      <c r="B1070" s="99" t="str">
        <f t="shared" si="61"/>
        <v>836144932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4903</v>
      </c>
    </row>
    <row r="1071" spans="1:8">
      <c r="A1071" s="99" t="str">
        <f t="shared" si="60"/>
        <v>Неохим АД - Дружество - майка</v>
      </c>
      <c r="B1071" s="99" t="str">
        <f t="shared" si="61"/>
        <v>836144932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>
      <c r="A1072" s="99" t="str">
        <f t="shared" si="60"/>
        <v>Неохим АД - Дружество - майка</v>
      </c>
      <c r="B1072" s="99" t="str">
        <f t="shared" si="61"/>
        <v>836144932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>
      <c r="A1073" s="99" t="str">
        <f t="shared" si="60"/>
        <v>Неохим АД - Дружество - майка</v>
      </c>
      <c r="B1073" s="99" t="str">
        <f t="shared" si="61"/>
        <v>836144932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Неохим АД - Дружество - майка</v>
      </c>
      <c r="B1074" s="99" t="str">
        <f t="shared" si="61"/>
        <v>836144932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Неохим АД - Дружество - майка</v>
      </c>
      <c r="B1075" s="99" t="str">
        <f t="shared" si="61"/>
        <v>836144932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Неохим АД - Дружество - майка</v>
      </c>
      <c r="B1076" s="99" t="str">
        <f t="shared" si="61"/>
        <v>836144932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5494</v>
      </c>
    </row>
    <row r="1077" spans="1:8">
      <c r="A1077" s="99" t="str">
        <f t="shared" si="60"/>
        <v>Неохим АД - Дружество - майка</v>
      </c>
      <c r="B1077" s="99" t="str">
        <f t="shared" si="61"/>
        <v>836144932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Неохим АД - Дружество - майка</v>
      </c>
      <c r="B1078" s="99" t="str">
        <f t="shared" si="61"/>
        <v>836144932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Неохим АД - Дружество - майка</v>
      </c>
      <c r="B1079" s="99" t="str">
        <f t="shared" si="61"/>
        <v>836144932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5462</v>
      </c>
    </row>
    <row r="1080" spans="1:8">
      <c r="A1080" s="99" t="str">
        <f t="shared" si="60"/>
        <v>Неохим АД - Дружество - майка</v>
      </c>
      <c r="B1080" s="99" t="str">
        <f t="shared" si="61"/>
        <v>836144932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32</v>
      </c>
    </row>
    <row r="1081" spans="1:8">
      <c r="A1081" s="99" t="str">
        <f t="shared" si="60"/>
        <v>Неохим АД - Дружество - майка</v>
      </c>
      <c r="B1081" s="99" t="str">
        <f t="shared" si="61"/>
        <v>836144932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14983</v>
      </c>
    </row>
    <row r="1082" spans="1:8">
      <c r="A1082" s="99" t="str">
        <f t="shared" si="60"/>
        <v>Неохим АД - Дружество - майка</v>
      </c>
      <c r="B1082" s="99" t="str">
        <f t="shared" si="61"/>
        <v>836144932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Неохим АД - Дружество - майка</v>
      </c>
      <c r="B1083" s="99" t="str">
        <f t="shared" si="61"/>
        <v>836144932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12066</v>
      </c>
    </row>
    <row r="1084" spans="1:8">
      <c r="A1084" s="99" t="str">
        <f t="shared" si="60"/>
        <v>Неохим АД - Дружество - майка</v>
      </c>
      <c r="B1084" s="99" t="str">
        <f t="shared" si="61"/>
        <v>836144932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>
      <c r="A1085" s="99" t="str">
        <f t="shared" si="60"/>
        <v>Неохим АД - Дружество - майка</v>
      </c>
      <c r="B1085" s="99" t="str">
        <f t="shared" si="61"/>
        <v>836144932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1357</v>
      </c>
    </row>
    <row r="1086" spans="1:8">
      <c r="A1086" s="99" t="str">
        <f t="shared" si="60"/>
        <v>Неохим АД - Дружество - майка</v>
      </c>
      <c r="B1086" s="99" t="str">
        <f t="shared" si="61"/>
        <v>836144932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715</v>
      </c>
    </row>
    <row r="1087" spans="1:8">
      <c r="A1087" s="99" t="str">
        <f t="shared" si="60"/>
        <v>Неохим АД - Дружество - майка</v>
      </c>
      <c r="B1087" s="99" t="str">
        <f t="shared" si="61"/>
        <v>836144932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301</v>
      </c>
    </row>
    <row r="1088" spans="1:8">
      <c r="A1088" s="99" t="str">
        <f t="shared" si="60"/>
        <v>Неохим АД - Дружество - майка</v>
      </c>
      <c r="B1088" s="99" t="str">
        <f t="shared" si="61"/>
        <v>836144932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19</v>
      </c>
    </row>
    <row r="1089" spans="1:8">
      <c r="A1089" s="99" t="str">
        <f t="shared" si="60"/>
        <v>Неохим АД - Дружество - майка</v>
      </c>
      <c r="B1089" s="99" t="str">
        <f t="shared" si="61"/>
        <v>836144932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395</v>
      </c>
    </row>
    <row r="1090" spans="1:8">
      <c r="A1090" s="99" t="str">
        <f t="shared" si="60"/>
        <v>Неохим АД - Дружество - майка</v>
      </c>
      <c r="B1090" s="99" t="str">
        <f t="shared" si="61"/>
        <v>836144932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845</v>
      </c>
    </row>
    <row r="1091" spans="1:8">
      <c r="A1091" s="99" t="str">
        <f t="shared" si="60"/>
        <v>Неохим АД - Дружество - майка</v>
      </c>
      <c r="B1091" s="99" t="str">
        <f t="shared" si="61"/>
        <v>836144932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5169</v>
      </c>
    </row>
    <row r="1092" spans="1:8">
      <c r="A1092" s="99" t="str">
        <f t="shared" si="60"/>
        <v>Неохим АД - Дружество - майка</v>
      </c>
      <c r="B1092" s="99" t="str">
        <f t="shared" si="61"/>
        <v>836144932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30567</v>
      </c>
    </row>
    <row r="1093" spans="1:8">
      <c r="A1093" s="99" t="str">
        <f t="shared" si="60"/>
        <v>Неохим АД - Дружество - майка</v>
      </c>
      <c r="B1093" s="99" t="str">
        <f t="shared" si="61"/>
        <v>836144932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30567</v>
      </c>
    </row>
    <row r="1094" spans="1:8">
      <c r="A1094" s="99" t="str">
        <f t="shared" si="60"/>
        <v>Неохим АД - Дружество - майка</v>
      </c>
      <c r="B1094" s="99" t="str">
        <f t="shared" si="61"/>
        <v>836144932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Неохим АД - Дружество - майка</v>
      </c>
      <c r="B1095" s="99" t="str">
        <f t="shared" si="61"/>
        <v>836144932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Неохим АД - Дружество - майка</v>
      </c>
      <c r="B1096" s="99" t="str">
        <f t="shared" si="61"/>
        <v>836144932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Неохим АД - Дружество - майка</v>
      </c>
      <c r="B1097" s="99" t="str">
        <f t="shared" si="61"/>
        <v>836144932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Неохим АД - Дружество - майка</v>
      </c>
      <c r="B1098" s="99" t="str">
        <f t="shared" si="61"/>
        <v>836144932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4538</v>
      </c>
    </row>
    <row r="1099" spans="1:8">
      <c r="A1099" s="99" t="str">
        <f t="shared" si="60"/>
        <v>Неохим АД - Дружество - майка</v>
      </c>
      <c r="B1099" s="99" t="str">
        <f t="shared" si="61"/>
        <v>836144932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4538</v>
      </c>
    </row>
    <row r="1100" spans="1:8">
      <c r="A1100" s="99" t="str">
        <f t="shared" si="60"/>
        <v>Неохим АД - Дружество - майка</v>
      </c>
      <c r="B1100" s="99" t="str">
        <f t="shared" si="61"/>
        <v>836144932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Неохим АД - Дружество - майка</v>
      </c>
      <c r="B1101" s="99" t="str">
        <f t="shared" si="61"/>
        <v>836144932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Неохим АД - Дружество - майка</v>
      </c>
      <c r="B1102" s="99" t="str">
        <f t="shared" si="61"/>
        <v>836144932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Неохим АД - Дружество - майка</v>
      </c>
      <c r="B1103" s="99" t="str">
        <f t="shared" si="61"/>
        <v>836144932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Неохим АД - Дружество - майка</v>
      </c>
      <c r="B1104" s="99" t="str">
        <f t="shared" ref="B1104:B1167" si="64">pdeBulstat</f>
        <v>836144932</v>
      </c>
      <c r="C1104" s="550">
        <f t="shared" ref="C1104:C1167" si="65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Неохим АД - Дружество - майка</v>
      </c>
      <c r="B1105" s="99" t="str">
        <f t="shared" si="64"/>
        <v>836144932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Неохим АД - Дружество - майка</v>
      </c>
      <c r="B1106" s="99" t="str">
        <f t="shared" si="64"/>
        <v>836144932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3211</v>
      </c>
    </row>
    <row r="1107" spans="1:8">
      <c r="A1107" s="99" t="str">
        <f t="shared" si="63"/>
        <v>Неохим АД - Дружество - майка</v>
      </c>
      <c r="B1107" s="99" t="str">
        <f t="shared" si="64"/>
        <v>836144932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23</v>
      </c>
    </row>
    <row r="1108" spans="1:8">
      <c r="A1108" s="99" t="str">
        <f t="shared" si="63"/>
        <v>Неохим АД - Дружество - майка</v>
      </c>
      <c r="B1108" s="99" t="str">
        <f t="shared" si="64"/>
        <v>836144932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7749</v>
      </c>
    </row>
    <row r="1109" spans="1:8">
      <c r="A1109" s="99" t="str">
        <f t="shared" si="63"/>
        <v>Неохим АД - Дружество - майка</v>
      </c>
      <c r="B1109" s="99" t="str">
        <f t="shared" si="64"/>
        <v>836144932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112</v>
      </c>
    </row>
    <row r="1110" spans="1:8">
      <c r="A1110" s="99" t="str">
        <f t="shared" si="63"/>
        <v>Неохим АД - Дружество - майка</v>
      </c>
      <c r="B1110" s="99" t="str">
        <f t="shared" si="64"/>
        <v>836144932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Неохим АД - Дружество - майка</v>
      </c>
      <c r="B1111" s="99" t="str">
        <f t="shared" si="64"/>
        <v>836144932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Неохим АД - Дружество - майка</v>
      </c>
      <c r="B1112" s="99" t="str">
        <f t="shared" si="64"/>
        <v>836144932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Неохим АД - Дружество - майка</v>
      </c>
      <c r="B1113" s="99" t="str">
        <f t="shared" si="64"/>
        <v>836144932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Неохим АД - Дружество - майка</v>
      </c>
      <c r="B1114" s="99" t="str">
        <f t="shared" si="64"/>
        <v>836144932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Неохим АД - Дружество - майка</v>
      </c>
      <c r="B1115" s="99" t="str">
        <f t="shared" si="64"/>
        <v>836144932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Неохим АД - Дружество - майка</v>
      </c>
      <c r="B1116" s="99" t="str">
        <f t="shared" si="64"/>
        <v>836144932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Неохим АД - Дружество - майка</v>
      </c>
      <c r="B1117" s="99" t="str">
        <f t="shared" si="64"/>
        <v>836144932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Неохим АД - Дружество - майка</v>
      </c>
      <c r="B1118" s="99" t="str">
        <f t="shared" si="64"/>
        <v>836144932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Неохим АД - Дружество - майка</v>
      </c>
      <c r="B1119" s="99" t="str">
        <f t="shared" si="64"/>
        <v>836144932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Неохим АД - Дружество - майка</v>
      </c>
      <c r="B1120" s="99" t="str">
        <f t="shared" si="64"/>
        <v>836144932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Неохим АД - Дружество - майка</v>
      </c>
      <c r="B1121" s="99" t="str">
        <f t="shared" si="64"/>
        <v>836144932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Неохим АД - Дружество - майка</v>
      </c>
      <c r="B1122" s="99" t="str">
        <f t="shared" si="64"/>
        <v>836144932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Неохим АД - Дружество - майка</v>
      </c>
      <c r="B1123" s="99" t="str">
        <f t="shared" si="64"/>
        <v>836144932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Неохим АД - Дружество - майка</v>
      </c>
      <c r="B1124" s="99" t="str">
        <f t="shared" si="64"/>
        <v>836144932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Неохим АД - Дружество - майка</v>
      </c>
      <c r="B1125" s="99" t="str">
        <f t="shared" si="64"/>
        <v>836144932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Неохим АД - Дружество - майка</v>
      </c>
      <c r="B1126" s="99" t="str">
        <f t="shared" si="64"/>
        <v>836144932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Неохим АД - Дружество - майка</v>
      </c>
      <c r="B1127" s="99" t="str">
        <f t="shared" si="64"/>
        <v>836144932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Неохим АД - Дружество - майка</v>
      </c>
      <c r="B1128" s="99" t="str">
        <f t="shared" si="64"/>
        <v>836144932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Неохим АД - Дружество - майка</v>
      </c>
      <c r="B1129" s="99" t="str">
        <f t="shared" si="64"/>
        <v>836144932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Неохим АД - Дружество - майка</v>
      </c>
      <c r="B1130" s="99" t="str">
        <f t="shared" si="64"/>
        <v>836144932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Неохим АД - Дружество - майка</v>
      </c>
      <c r="B1131" s="99" t="str">
        <f t="shared" si="64"/>
        <v>836144932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Неохим АД - Дружество - майка</v>
      </c>
      <c r="B1132" s="99" t="str">
        <f t="shared" si="64"/>
        <v>836144932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Неохим АД - Дружество - майка</v>
      </c>
      <c r="B1133" s="99" t="str">
        <f t="shared" si="64"/>
        <v>836144932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Неохим АД - Дружество - майка</v>
      </c>
      <c r="B1134" s="99" t="str">
        <f t="shared" si="64"/>
        <v>836144932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Неохим АД - Дружество - майка</v>
      </c>
      <c r="B1135" s="99" t="str">
        <f t="shared" si="64"/>
        <v>836144932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Неохим АД - Дружество - майка</v>
      </c>
      <c r="B1136" s="99" t="str">
        <f t="shared" si="64"/>
        <v>836144932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7861</v>
      </c>
    </row>
    <row r="1137" spans="1:8">
      <c r="A1137" s="99" t="str">
        <f t="shared" si="63"/>
        <v>Неохим АД - Дружество - майка</v>
      </c>
      <c r="B1137" s="99" t="str">
        <f t="shared" si="64"/>
        <v>836144932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Неохим АД - Дружество - майка</v>
      </c>
      <c r="B1138" s="99" t="str">
        <f t="shared" si="64"/>
        <v>836144932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Неохим АД - Дружество - майка</v>
      </c>
      <c r="B1139" s="99" t="str">
        <f t="shared" si="64"/>
        <v>836144932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Неохим АД - Дружество - майка</v>
      </c>
      <c r="B1140" s="99" t="str">
        <f t="shared" si="64"/>
        <v>836144932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Неохим АД - Дружество - майка</v>
      </c>
      <c r="B1141" s="99" t="str">
        <f t="shared" si="64"/>
        <v>836144932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Неохим АД - Дружество - майка</v>
      </c>
      <c r="B1142" s="99" t="str">
        <f t="shared" si="64"/>
        <v>836144932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Неохим АД - Дружество - майка</v>
      </c>
      <c r="B1143" s="99" t="str">
        <f t="shared" si="64"/>
        <v>836144932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Неохим АД - Дружество - майка</v>
      </c>
      <c r="B1144" s="99" t="str">
        <f t="shared" si="64"/>
        <v>836144932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Неохим АД - Дружество - майка</v>
      </c>
      <c r="B1145" s="99" t="str">
        <f t="shared" si="64"/>
        <v>836144932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Неохим АД - Дружество - майка</v>
      </c>
      <c r="B1146" s="99" t="str">
        <f t="shared" si="64"/>
        <v>836144932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Неохим АД - Дружество - майка</v>
      </c>
      <c r="B1147" s="99" t="str">
        <f t="shared" si="64"/>
        <v>836144932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Неохим АД - Дружество - майка</v>
      </c>
      <c r="B1148" s="99" t="str">
        <f t="shared" si="64"/>
        <v>836144932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Неохим АД - Дружество - майка</v>
      </c>
      <c r="B1149" s="99" t="str">
        <f t="shared" si="64"/>
        <v>836144932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Неохим АД - Дружество - майка</v>
      </c>
      <c r="B1150" s="99" t="str">
        <f t="shared" si="64"/>
        <v>836144932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Неохим АД - Дружество - майка</v>
      </c>
      <c r="B1151" s="99" t="str">
        <f t="shared" si="64"/>
        <v>836144932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Неохим АД - Дружество - майка</v>
      </c>
      <c r="B1152" s="99" t="str">
        <f t="shared" si="64"/>
        <v>836144932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Неохим АД - Дружество - майка</v>
      </c>
      <c r="B1153" s="99" t="str">
        <f t="shared" si="64"/>
        <v>836144932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Неохим АД - Дружество - майка</v>
      </c>
      <c r="B1154" s="99" t="str">
        <f t="shared" si="64"/>
        <v>836144932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Неохим АД - Дружество - майка</v>
      </c>
      <c r="B1155" s="99" t="str">
        <f t="shared" si="64"/>
        <v>836144932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Неохим АД - Дружество - майка</v>
      </c>
      <c r="B1156" s="99" t="str">
        <f t="shared" si="64"/>
        <v>836144932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Неохим АД - Дружество - майка</v>
      </c>
      <c r="B1157" s="99" t="str">
        <f t="shared" si="64"/>
        <v>836144932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Неохим АД - Дружество - майка</v>
      </c>
      <c r="B1158" s="99" t="str">
        <f t="shared" si="64"/>
        <v>836144932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Неохим АД - Дружество - майка</v>
      </c>
      <c r="B1159" s="99" t="str">
        <f t="shared" si="64"/>
        <v>836144932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Неохим АД - Дружество - майка</v>
      </c>
      <c r="B1160" s="99" t="str">
        <f t="shared" si="64"/>
        <v>836144932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Неохим АД - Дружество - майка</v>
      </c>
      <c r="B1161" s="99" t="str">
        <f t="shared" si="64"/>
        <v>836144932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Неохим АД - Дружество - майка</v>
      </c>
      <c r="B1162" s="99" t="str">
        <f t="shared" si="64"/>
        <v>836144932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Неохим АД - Дружество - майка</v>
      </c>
      <c r="B1163" s="99" t="str">
        <f t="shared" si="64"/>
        <v>836144932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Неохим АД - Дружество - майка</v>
      </c>
      <c r="B1164" s="99" t="str">
        <f t="shared" si="64"/>
        <v>836144932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Неохим АД - Дружество - майка</v>
      </c>
      <c r="B1165" s="99" t="str">
        <f t="shared" si="64"/>
        <v>836144932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Неохим АД - Дружество - майка</v>
      </c>
      <c r="B1166" s="99" t="str">
        <f t="shared" si="64"/>
        <v>836144932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Неохим АД - Дружество - майка</v>
      </c>
      <c r="B1167" s="99" t="str">
        <f t="shared" si="64"/>
        <v>836144932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Неохим АД - Дружество - майка</v>
      </c>
      <c r="B1168" s="99" t="str">
        <f t="shared" ref="B1168:B1195" si="67">pdeBulstat</f>
        <v>836144932</v>
      </c>
      <c r="C1168" s="550">
        <f t="shared" ref="C1168:C1195" si="68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Неохим АД - Дружество - майка</v>
      </c>
      <c r="B1169" s="99" t="str">
        <f t="shared" si="67"/>
        <v>836144932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Неохим АД - Дружество - майка</v>
      </c>
      <c r="B1170" s="99" t="str">
        <f t="shared" si="67"/>
        <v>836144932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Неохим АД - Дружество - майка</v>
      </c>
      <c r="B1171" s="99" t="str">
        <f t="shared" si="67"/>
        <v>836144932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Неохим АД - Дружество - майка</v>
      </c>
      <c r="B1172" s="99" t="str">
        <f t="shared" si="67"/>
        <v>836144932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Неохим АД - Дружество - майка</v>
      </c>
      <c r="B1173" s="99" t="str">
        <f t="shared" si="67"/>
        <v>836144932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Неохим АД - Дружество - майка</v>
      </c>
      <c r="B1174" s="99" t="str">
        <f t="shared" si="67"/>
        <v>836144932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Неохим АД - Дружество - майка</v>
      </c>
      <c r="B1175" s="99" t="str">
        <f t="shared" si="67"/>
        <v>836144932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Неохим АД - Дружество - майка</v>
      </c>
      <c r="B1176" s="99" t="str">
        <f t="shared" si="67"/>
        <v>836144932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Неохим АД - Дружество - майка</v>
      </c>
      <c r="B1177" s="99" t="str">
        <f t="shared" si="67"/>
        <v>836144932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Неохим АД - Дружество - майка</v>
      </c>
      <c r="B1178" s="99" t="str">
        <f t="shared" si="67"/>
        <v>836144932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Неохим АД - Дружество - майка</v>
      </c>
      <c r="B1179" s="99" t="str">
        <f t="shared" si="67"/>
        <v>836144932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Неохим АД - Дружество - майка</v>
      </c>
      <c r="B1180" s="99" t="str">
        <f t="shared" si="67"/>
        <v>836144932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Неохим АД - Дружество - майка</v>
      </c>
      <c r="B1181" s="99" t="str">
        <f t="shared" si="67"/>
        <v>836144932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336</v>
      </c>
    </row>
    <row r="1182" spans="1:8">
      <c r="A1182" s="99" t="str">
        <f t="shared" si="66"/>
        <v>Неохим АД - Дружество - майка</v>
      </c>
      <c r="B1182" s="99" t="str">
        <f t="shared" si="67"/>
        <v>836144932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1662</v>
      </c>
    </row>
    <row r="1183" spans="1:8">
      <c r="A1183" s="99" t="str">
        <f t="shared" si="66"/>
        <v>Неохим АД - Дружество - майка</v>
      </c>
      <c r="B1183" s="99" t="str">
        <f t="shared" si="67"/>
        <v>836144932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1998</v>
      </c>
    </row>
    <row r="1184" spans="1:8">
      <c r="A1184" s="99" t="str">
        <f t="shared" si="66"/>
        <v>Неохим АД - Дружество - майка</v>
      </c>
      <c r="B1184" s="99" t="str">
        <f t="shared" si="67"/>
        <v>836144932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Неохим АД - Дружество - майка</v>
      </c>
      <c r="B1185" s="99" t="str">
        <f t="shared" si="67"/>
        <v>836144932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5</v>
      </c>
    </row>
    <row r="1186" spans="1:8">
      <c r="A1186" s="99" t="str">
        <f t="shared" si="66"/>
        <v>Неохим АД - Дружество - майка</v>
      </c>
      <c r="B1186" s="99" t="str">
        <f t="shared" si="67"/>
        <v>836144932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3666</v>
      </c>
    </row>
    <row r="1187" spans="1:8">
      <c r="A1187" s="99" t="str">
        <f t="shared" si="66"/>
        <v>Неохим АД - Дружество - майка</v>
      </c>
      <c r="B1187" s="99" t="str">
        <f t="shared" si="67"/>
        <v>836144932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3671</v>
      </c>
    </row>
    <row r="1188" spans="1:8">
      <c r="A1188" s="99" t="str">
        <f t="shared" si="66"/>
        <v>Неохим АД - Дружество - майка</v>
      </c>
      <c r="B1188" s="99" t="str">
        <f t="shared" si="67"/>
        <v>836144932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Неохим АД - Дружество - майка</v>
      </c>
      <c r="B1189" s="99" t="str">
        <f t="shared" si="67"/>
        <v>836144932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33</v>
      </c>
    </row>
    <row r="1190" spans="1:8">
      <c r="A1190" s="99" t="str">
        <f t="shared" si="66"/>
        <v>Неохим АД - Дружество - майка</v>
      </c>
      <c r="B1190" s="99" t="str">
        <f t="shared" si="67"/>
        <v>836144932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1662</v>
      </c>
    </row>
    <row r="1191" spans="1:8">
      <c r="A1191" s="99" t="str">
        <f t="shared" si="66"/>
        <v>Неохим АД - Дружество - майка</v>
      </c>
      <c r="B1191" s="99" t="str">
        <f t="shared" si="67"/>
        <v>836144932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1695</v>
      </c>
    </row>
    <row r="1192" spans="1:8">
      <c r="A1192" s="99" t="str">
        <f t="shared" si="66"/>
        <v>Неохим АД - Дружество - майка</v>
      </c>
      <c r="B1192" s="99" t="str">
        <f t="shared" si="67"/>
        <v>836144932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Неохим АД - Дружество - майка</v>
      </c>
      <c r="B1193" s="99" t="str">
        <f t="shared" si="67"/>
        <v>836144932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308</v>
      </c>
    </row>
    <row r="1194" spans="1:8">
      <c r="A1194" s="99" t="str">
        <f t="shared" si="66"/>
        <v>Неохим АД - Дружество - майка</v>
      </c>
      <c r="B1194" s="99" t="str">
        <f t="shared" si="67"/>
        <v>836144932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3666</v>
      </c>
    </row>
    <row r="1195" spans="1:8">
      <c r="A1195" s="99" t="str">
        <f t="shared" si="66"/>
        <v>Неохим АД - Дружество - майка</v>
      </c>
      <c r="B1195" s="99" t="str">
        <f t="shared" si="67"/>
        <v>836144932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3974</v>
      </c>
    </row>
    <row r="1196" spans="1:8" s="483" customFormat="1">
      <c r="C1196" s="549"/>
      <c r="F1196" s="487" t="s">
        <v>852</v>
      </c>
    </row>
    <row r="1197" spans="1:8">
      <c r="A1197" s="99" t="str">
        <f t="shared" ref="A1197:A1228" si="69">pdeName</f>
        <v>Неохим АД - Дружество - майка</v>
      </c>
      <c r="B1197" s="99" t="str">
        <f t="shared" ref="B1197:B1228" si="70">pdeBulstat</f>
        <v>836144932</v>
      </c>
      <c r="C1197" s="550">
        <f t="shared" ref="C1197:C1228" si="71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>
      <c r="A1198" s="99" t="str">
        <f t="shared" si="69"/>
        <v>Неохим АД - Дружество - майка</v>
      </c>
      <c r="B1198" s="99" t="str">
        <f t="shared" si="70"/>
        <v>836144932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Неохим АД - Дружество - майка</v>
      </c>
      <c r="B1199" s="99" t="str">
        <f t="shared" si="70"/>
        <v>836144932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Неохим АД - Дружество - майка</v>
      </c>
      <c r="B1200" s="99" t="str">
        <f t="shared" si="70"/>
        <v>836144932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Неохим АД - Дружество - майка</v>
      </c>
      <c r="B1201" s="99" t="str">
        <f t="shared" si="70"/>
        <v>836144932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Неохим АД - Дружество - майка</v>
      </c>
      <c r="B1202" s="99" t="str">
        <f t="shared" si="70"/>
        <v>836144932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>
      <c r="A1203" s="99" t="str">
        <f t="shared" si="69"/>
        <v>Неохим АД - Дружество - майка</v>
      </c>
      <c r="B1203" s="99" t="str">
        <f t="shared" si="70"/>
        <v>836144932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Неохим АД - Дружество - майка</v>
      </c>
      <c r="B1204" s="99" t="str">
        <f t="shared" si="70"/>
        <v>836144932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>
      <c r="A1205" s="99" t="str">
        <f t="shared" si="69"/>
        <v>Неохим АД - Дружество - майка</v>
      </c>
      <c r="B1205" s="99" t="str">
        <f t="shared" si="70"/>
        <v>836144932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Неохим АД - Дружество - майка</v>
      </c>
      <c r="B1206" s="99" t="str">
        <f t="shared" si="70"/>
        <v>836144932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Неохим АД - Дружество - майка</v>
      </c>
      <c r="B1207" s="99" t="str">
        <f t="shared" si="70"/>
        <v>836144932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Неохим АД - Дружество - майка</v>
      </c>
      <c r="B1208" s="99" t="str">
        <f t="shared" si="70"/>
        <v>836144932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Неохим АД - Дружество - майка</v>
      </c>
      <c r="B1209" s="99" t="str">
        <f t="shared" si="70"/>
        <v>836144932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Неохим АД - Дружество - майка</v>
      </c>
      <c r="B1210" s="99" t="str">
        <f t="shared" si="70"/>
        <v>836144932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>
      <c r="A1211" s="99" t="str">
        <f t="shared" si="69"/>
        <v>Неохим АД - Дружество - майка</v>
      </c>
      <c r="B1211" s="99" t="str">
        <f t="shared" si="70"/>
        <v>836144932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Неохим АД - Дружество - майка</v>
      </c>
      <c r="B1212" s="99" t="str">
        <f t="shared" si="70"/>
        <v>836144932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Неохим АД - Дружество - майка</v>
      </c>
      <c r="B1213" s="99" t="str">
        <f t="shared" si="70"/>
        <v>836144932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Неохим АД - Дружество - майка</v>
      </c>
      <c r="B1214" s="99" t="str">
        <f t="shared" si="70"/>
        <v>836144932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Неохим АД - Дружество - майка</v>
      </c>
      <c r="B1215" s="99" t="str">
        <f t="shared" si="70"/>
        <v>836144932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Неохим АД - Дружество - майка</v>
      </c>
      <c r="B1216" s="99" t="str">
        <f t="shared" si="70"/>
        <v>836144932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Неохим АД - Дружество - майка</v>
      </c>
      <c r="B1217" s="99" t="str">
        <f t="shared" si="70"/>
        <v>836144932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Неохим АД - Дружество - майка</v>
      </c>
      <c r="B1218" s="99" t="str">
        <f t="shared" si="70"/>
        <v>836144932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Неохим АД - Дружество - майка</v>
      </c>
      <c r="B1219" s="99" t="str">
        <f t="shared" si="70"/>
        <v>836144932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Неохим АД - Дружество - майка</v>
      </c>
      <c r="B1220" s="99" t="str">
        <f t="shared" si="70"/>
        <v>836144932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Неохим АД - Дружество - майка</v>
      </c>
      <c r="B1221" s="99" t="str">
        <f t="shared" si="70"/>
        <v>836144932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Неохим АД - Дружество - майка</v>
      </c>
      <c r="B1222" s="99" t="str">
        <f t="shared" si="70"/>
        <v>836144932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Неохим АД - Дружество - майка</v>
      </c>
      <c r="B1223" s="99" t="str">
        <f t="shared" si="70"/>
        <v>836144932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Неохим АД - Дружество - майка</v>
      </c>
      <c r="B1224" s="99" t="str">
        <f t="shared" si="70"/>
        <v>836144932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Неохим АД - Дружество - майка</v>
      </c>
      <c r="B1225" s="99" t="str">
        <f t="shared" si="70"/>
        <v>836144932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Неохим АД - Дружество - майка</v>
      </c>
      <c r="B1226" s="99" t="str">
        <f t="shared" si="70"/>
        <v>836144932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Неохим АД - Дружество - майка</v>
      </c>
      <c r="B1227" s="99" t="str">
        <f t="shared" si="70"/>
        <v>836144932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Неохим АД - Дружество - майка</v>
      </c>
      <c r="B1228" s="99" t="str">
        <f t="shared" si="70"/>
        <v>836144932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Неохим АД - Дружество - майка</v>
      </c>
      <c r="B1229" s="99" t="str">
        <f t="shared" ref="B1229:B1260" si="73">pdeBulstat</f>
        <v>836144932</v>
      </c>
      <c r="C1229" s="550">
        <f t="shared" ref="C1229:C1260" si="74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Неохим АД - Дружество - майка</v>
      </c>
      <c r="B1230" s="99" t="str">
        <f t="shared" si="73"/>
        <v>836144932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Неохим АД - Дружество - майка</v>
      </c>
      <c r="B1231" s="99" t="str">
        <f t="shared" si="73"/>
        <v>836144932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Неохим АД - Дружество - майка</v>
      </c>
      <c r="B1232" s="99" t="str">
        <f t="shared" si="73"/>
        <v>836144932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Неохим АД - Дружество - майка</v>
      </c>
      <c r="B1233" s="99" t="str">
        <f t="shared" si="73"/>
        <v>836144932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Неохим АД - Дружество - майка</v>
      </c>
      <c r="B1234" s="99" t="str">
        <f t="shared" si="73"/>
        <v>836144932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Неохим АД - Дружество - майка</v>
      </c>
      <c r="B1235" s="99" t="str">
        <f t="shared" si="73"/>
        <v>836144932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Неохим АД - Дружество - майка</v>
      </c>
      <c r="B1236" s="99" t="str">
        <f t="shared" si="73"/>
        <v>836144932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Неохим АД - Дружество - майка</v>
      </c>
      <c r="B1237" s="99" t="str">
        <f t="shared" si="73"/>
        <v>836144932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Неохим АД - Дружество - майка</v>
      </c>
      <c r="B1238" s="99" t="str">
        <f t="shared" si="73"/>
        <v>836144932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Неохим АД - Дружество - майка</v>
      </c>
      <c r="B1239" s="99" t="str">
        <f t="shared" si="73"/>
        <v>836144932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>
      <c r="A1240" s="99" t="str">
        <f t="shared" si="72"/>
        <v>Неохим АД - Дружество - майка</v>
      </c>
      <c r="B1240" s="99" t="str">
        <f t="shared" si="73"/>
        <v>836144932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Неохим АД - Дружество - майка</v>
      </c>
      <c r="B1241" s="99" t="str">
        <f t="shared" si="73"/>
        <v>836144932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Неохим АД - Дружество - майка</v>
      </c>
      <c r="B1242" s="99" t="str">
        <f t="shared" si="73"/>
        <v>836144932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Неохим АД - Дружество - майка</v>
      </c>
      <c r="B1243" s="99" t="str">
        <f t="shared" si="73"/>
        <v>836144932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4</v>
      </c>
    </row>
    <row r="1244" spans="1:8">
      <c r="A1244" s="99" t="str">
        <f t="shared" si="72"/>
        <v>Неохим АД - Дружество - майка</v>
      </c>
      <c r="B1244" s="99" t="str">
        <f t="shared" si="73"/>
        <v>836144932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4</v>
      </c>
    </row>
    <row r="1245" spans="1:8">
      <c r="A1245" s="99" t="str">
        <f t="shared" si="72"/>
        <v>Неохим АД - Дружество - майка</v>
      </c>
      <c r="B1245" s="99" t="str">
        <f t="shared" si="73"/>
        <v>836144932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Неохим АД - Дружество - майка</v>
      </c>
      <c r="B1246" s="99" t="str">
        <f t="shared" si="73"/>
        <v>836144932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>
      <c r="A1247" s="99" t="str">
        <f t="shared" si="72"/>
        <v>Неохим АД - Дружество - майка</v>
      </c>
      <c r="B1247" s="99" t="str">
        <f t="shared" si="73"/>
        <v>836144932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Неохим АД - Дружество - майка</v>
      </c>
      <c r="B1248" s="99" t="str">
        <f t="shared" si="73"/>
        <v>836144932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Неохим АД - Дружество - майка</v>
      </c>
      <c r="B1249" s="99" t="str">
        <f t="shared" si="73"/>
        <v>836144932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Неохим АД - Дружество - майка</v>
      </c>
      <c r="B1250" s="99" t="str">
        <f t="shared" si="73"/>
        <v>836144932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Неохим АД - Дружество - майка</v>
      </c>
      <c r="B1251" s="99" t="str">
        <f t="shared" si="73"/>
        <v>836144932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Неохим АД - Дружество - майка</v>
      </c>
      <c r="B1252" s="99" t="str">
        <f t="shared" si="73"/>
        <v>836144932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>
      <c r="A1253" s="99" t="str">
        <f t="shared" si="72"/>
        <v>Неохим АД - Дружество - майка</v>
      </c>
      <c r="B1253" s="99" t="str">
        <f t="shared" si="73"/>
        <v>836144932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Неохим АД - Дружество - майка</v>
      </c>
      <c r="B1254" s="99" t="str">
        <f t="shared" si="73"/>
        <v>836144932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Неохим АД - Дружество - майка</v>
      </c>
      <c r="B1255" s="99" t="str">
        <f t="shared" si="73"/>
        <v>836144932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Неохим АД - Дружество - майка</v>
      </c>
      <c r="B1256" s="99" t="str">
        <f t="shared" si="73"/>
        <v>836144932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Неохим АД - Дружество - майка</v>
      </c>
      <c r="B1257" s="99" t="str">
        <f t="shared" si="73"/>
        <v>836144932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Неохим АД - Дружество - майка</v>
      </c>
      <c r="B1258" s="99" t="str">
        <f t="shared" si="73"/>
        <v>836144932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Неохим АД - Дружество - майка</v>
      </c>
      <c r="B1259" s="99" t="str">
        <f t="shared" si="73"/>
        <v>836144932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Неохим АД - Дружество - майка</v>
      </c>
      <c r="B1260" s="99" t="str">
        <f t="shared" si="73"/>
        <v>836144932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Неохим АД - Дружество - майка</v>
      </c>
      <c r="B1261" s="99" t="str">
        <f t="shared" ref="B1261:B1294" si="76">pdeBulstat</f>
        <v>836144932</v>
      </c>
      <c r="C1261" s="550">
        <f t="shared" ref="C1261:C1294" si="77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Неохим АД - Дружество - майка</v>
      </c>
      <c r="B1262" s="99" t="str">
        <f t="shared" si="76"/>
        <v>836144932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Неохим АД - Дружество - майка</v>
      </c>
      <c r="B1263" s="99" t="str">
        <f t="shared" si="76"/>
        <v>836144932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Неохим АД - Дружество - майка</v>
      </c>
      <c r="B1264" s="99" t="str">
        <f t="shared" si="76"/>
        <v>836144932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Неохим АД - Дружество - майка</v>
      </c>
      <c r="B1265" s="99" t="str">
        <f t="shared" si="76"/>
        <v>836144932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Неохим АД - Дружество - майка</v>
      </c>
      <c r="B1266" s="99" t="str">
        <f t="shared" si="76"/>
        <v>836144932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Неохим АД - Дружество - майка</v>
      </c>
      <c r="B1267" s="99" t="str">
        <f t="shared" si="76"/>
        <v>836144932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Неохим АД - Дружество - майка</v>
      </c>
      <c r="B1268" s="99" t="str">
        <f t="shared" si="76"/>
        <v>836144932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Неохим АД - Дружество - майка</v>
      </c>
      <c r="B1269" s="99" t="str">
        <f t="shared" si="76"/>
        <v>836144932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Неохим АД - Дружество - майка</v>
      </c>
      <c r="B1270" s="99" t="str">
        <f t="shared" si="76"/>
        <v>836144932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Неохим АД - Дружество - майка</v>
      </c>
      <c r="B1271" s="99" t="str">
        <f t="shared" si="76"/>
        <v>836144932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Неохим АД - Дружество - майка</v>
      </c>
      <c r="B1272" s="99" t="str">
        <f t="shared" si="76"/>
        <v>836144932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Неохим АД - Дружество - майка</v>
      </c>
      <c r="B1273" s="99" t="str">
        <f t="shared" si="76"/>
        <v>836144932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Неохим АД - Дружество - майка</v>
      </c>
      <c r="B1274" s="99" t="str">
        <f t="shared" si="76"/>
        <v>836144932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Неохим АД - Дружество - майка</v>
      </c>
      <c r="B1275" s="99" t="str">
        <f t="shared" si="76"/>
        <v>836144932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Неохим АД - Дружество - майка</v>
      </c>
      <c r="B1276" s="99" t="str">
        <f t="shared" si="76"/>
        <v>836144932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Неохим АД - Дружество - майка</v>
      </c>
      <c r="B1277" s="99" t="str">
        <f t="shared" si="76"/>
        <v>836144932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Неохим АД - Дружество - майка</v>
      </c>
      <c r="B1278" s="99" t="str">
        <f t="shared" si="76"/>
        <v>836144932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Неохим АД - Дружество - майка</v>
      </c>
      <c r="B1279" s="99" t="str">
        <f t="shared" si="76"/>
        <v>836144932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Неохим АД - Дружество - майка</v>
      </c>
      <c r="B1280" s="99" t="str">
        <f t="shared" si="76"/>
        <v>836144932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Неохим АД - Дружество - майка</v>
      </c>
      <c r="B1281" s="99" t="str">
        <f t="shared" si="76"/>
        <v>836144932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>
      <c r="A1282" s="99" t="str">
        <f t="shared" si="75"/>
        <v>Неохим АД - Дружество - майка</v>
      </c>
      <c r="B1282" s="99" t="str">
        <f t="shared" si="76"/>
        <v>836144932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Неохим АД - Дружество - майка</v>
      </c>
      <c r="B1283" s="99" t="str">
        <f t="shared" si="76"/>
        <v>836144932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Неохим АД - Дружество - майка</v>
      </c>
      <c r="B1284" s="99" t="str">
        <f t="shared" si="76"/>
        <v>836144932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Неохим АД - Дружество - майка</v>
      </c>
      <c r="B1285" s="99" t="str">
        <f t="shared" si="76"/>
        <v>836144932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4</v>
      </c>
    </row>
    <row r="1286" spans="1:8">
      <c r="A1286" s="99" t="str">
        <f t="shared" si="75"/>
        <v>Неохим АД - Дружество - майка</v>
      </c>
      <c r="B1286" s="99" t="str">
        <f t="shared" si="76"/>
        <v>836144932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4</v>
      </c>
    </row>
    <row r="1287" spans="1:8">
      <c r="A1287" s="99" t="str">
        <f t="shared" si="75"/>
        <v>Неохим АД - Дружество - майка</v>
      </c>
      <c r="B1287" s="99" t="str">
        <f t="shared" si="76"/>
        <v>836144932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Неохим АД - Дружество - майка</v>
      </c>
      <c r="B1288" s="99" t="str">
        <f t="shared" si="76"/>
        <v>836144932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>
      <c r="A1289" s="99" t="str">
        <f t="shared" si="75"/>
        <v>Неохим АД - Дружество - майка</v>
      </c>
      <c r="B1289" s="99" t="str">
        <f t="shared" si="76"/>
        <v>836144932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Неохим АД - Дружество - майка</v>
      </c>
      <c r="B1290" s="99" t="str">
        <f t="shared" si="76"/>
        <v>836144932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Неохим АД - Дружество - майка</v>
      </c>
      <c r="B1291" s="99" t="str">
        <f t="shared" si="76"/>
        <v>836144932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Неохим АД - Дружество - майка</v>
      </c>
      <c r="B1292" s="99" t="str">
        <f t="shared" si="76"/>
        <v>836144932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Неохим АД - Дружество - майка</v>
      </c>
      <c r="B1293" s="99" t="str">
        <f t="shared" si="76"/>
        <v>836144932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Неохим АД - Дружество - майка</v>
      </c>
      <c r="B1294" s="99" t="str">
        <f t="shared" si="76"/>
        <v>836144932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9"/>
  <sheetViews>
    <sheetView view="pageBreakPreview" zoomScale="80" zoomScaleNormal="85" zoomScaleSheetLayoutView="80" workbookViewId="0">
      <selection activeCell="G70" sqref="G70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НЕОХИМ АД - ДРУЖЕСТВО - МАЙКА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836144932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>
      <c r="A12" s="84" t="s">
        <v>23</v>
      </c>
      <c r="B12" s="86" t="s">
        <v>24</v>
      </c>
      <c r="C12" s="188">
        <v>3630</v>
      </c>
      <c r="D12" s="187">
        <v>3630</v>
      </c>
      <c r="E12" s="84" t="s">
        <v>25</v>
      </c>
      <c r="F12" s="87" t="s">
        <v>26</v>
      </c>
      <c r="G12" s="188">
        <v>2654</v>
      </c>
      <c r="H12" s="187">
        <v>2654</v>
      </c>
    </row>
    <row r="13" spans="1:8">
      <c r="A13" s="84" t="s">
        <v>27</v>
      </c>
      <c r="B13" s="86" t="s">
        <v>28</v>
      </c>
      <c r="C13" s="188">
        <v>10177</v>
      </c>
      <c r="D13" s="187">
        <v>10379</v>
      </c>
      <c r="E13" s="84" t="s">
        <v>821</v>
      </c>
      <c r="F13" s="87" t="s">
        <v>29</v>
      </c>
      <c r="G13" s="188">
        <v>0</v>
      </c>
      <c r="H13" s="187">
        <v>0</v>
      </c>
    </row>
    <row r="14" spans="1:8">
      <c r="A14" s="84" t="s">
        <v>30</v>
      </c>
      <c r="B14" s="86" t="s">
        <v>31</v>
      </c>
      <c r="C14" s="188">
        <v>39150</v>
      </c>
      <c r="D14" s="187">
        <v>42541</v>
      </c>
      <c r="E14" s="84" t="s">
        <v>32</v>
      </c>
      <c r="F14" s="87" t="s">
        <v>33</v>
      </c>
      <c r="G14" s="188">
        <v>0</v>
      </c>
      <c r="H14" s="187">
        <v>0</v>
      </c>
    </row>
    <row r="15" spans="1:8">
      <c r="A15" s="84" t="s">
        <v>34</v>
      </c>
      <c r="B15" s="86" t="s">
        <v>35</v>
      </c>
      <c r="C15" s="188">
        <v>27493</v>
      </c>
      <c r="D15" s="187">
        <v>29715</v>
      </c>
      <c r="E15" s="191" t="s">
        <v>36</v>
      </c>
      <c r="F15" s="87" t="s">
        <v>37</v>
      </c>
      <c r="G15" s="188">
        <v>-68</v>
      </c>
      <c r="H15" s="187">
        <v>-68</v>
      </c>
    </row>
    <row r="16" spans="1:8">
      <c r="A16" s="84" t="s">
        <v>38</v>
      </c>
      <c r="B16" s="86" t="s">
        <v>39</v>
      </c>
      <c r="C16" s="188">
        <v>1768</v>
      </c>
      <c r="D16" s="187">
        <v>2391</v>
      </c>
      <c r="E16" s="191" t="s">
        <v>40</v>
      </c>
      <c r="F16" s="87" t="s">
        <v>41</v>
      </c>
      <c r="G16" s="188">
        <v>0</v>
      </c>
      <c r="H16" s="187">
        <v>0</v>
      </c>
    </row>
    <row r="17" spans="1:13">
      <c r="A17" s="84" t="s">
        <v>42</v>
      </c>
      <c r="B17" s="88" t="s">
        <v>43</v>
      </c>
      <c r="C17" s="188">
        <v>126</v>
      </c>
      <c r="D17" s="187">
        <v>151</v>
      </c>
      <c r="E17" s="191" t="s">
        <v>44</v>
      </c>
      <c r="F17" s="87" t="s">
        <v>45</v>
      </c>
      <c r="G17" s="188">
        <v>0</v>
      </c>
      <c r="H17" s="187">
        <v>0</v>
      </c>
    </row>
    <row r="18" spans="1:13" ht="31.5">
      <c r="A18" s="84" t="s">
        <v>820</v>
      </c>
      <c r="B18" s="86" t="s">
        <v>46</v>
      </c>
      <c r="C18" s="188">
        <v>4537</v>
      </c>
      <c r="D18" s="187">
        <v>2886</v>
      </c>
      <c r="E18" s="468" t="s">
        <v>47</v>
      </c>
      <c r="F18" s="467" t="s">
        <v>48</v>
      </c>
      <c r="G18" s="578">
        <f>G12+G15+G16+G17</f>
        <v>2586</v>
      </c>
      <c r="H18" s="579">
        <f>H12+H15+H16+H17</f>
        <v>2586</v>
      </c>
    </row>
    <row r="19" spans="1:13">
      <c r="A19" s="84" t="s">
        <v>49</v>
      </c>
      <c r="B19" s="86" t="s">
        <v>50</v>
      </c>
      <c r="C19" s="188">
        <v>0</v>
      </c>
      <c r="D19" s="187">
        <v>0</v>
      </c>
      <c r="E19" s="94" t="s">
        <v>51</v>
      </c>
      <c r="F19" s="89"/>
      <c r="G19" s="580"/>
      <c r="H19" s="581"/>
    </row>
    <row r="20" spans="1:13">
      <c r="A20" s="469" t="s">
        <v>52</v>
      </c>
      <c r="B20" s="90" t="s">
        <v>53</v>
      </c>
      <c r="C20" s="566">
        <f>SUM(C12:C19)</f>
        <v>86881</v>
      </c>
      <c r="D20" s="567">
        <f>SUM(D12:D19)</f>
        <v>91693</v>
      </c>
      <c r="E20" s="84" t="s">
        <v>54</v>
      </c>
      <c r="F20" s="87" t="s">
        <v>55</v>
      </c>
      <c r="G20" s="188">
        <v>-3507</v>
      </c>
      <c r="H20" s="187">
        <v>-3507</v>
      </c>
    </row>
    <row r="21" spans="1:13">
      <c r="A21" s="94" t="s">
        <v>56</v>
      </c>
      <c r="B21" s="90" t="s">
        <v>57</v>
      </c>
      <c r="C21" s="463">
        <v>0</v>
      </c>
      <c r="D21" s="464">
        <v>0</v>
      </c>
      <c r="E21" s="84" t="s">
        <v>58</v>
      </c>
      <c r="F21" s="87" t="s">
        <v>59</v>
      </c>
      <c r="G21" s="188">
        <v>0</v>
      </c>
      <c r="H21" s="187">
        <v>0</v>
      </c>
    </row>
    <row r="22" spans="1:13">
      <c r="A22" s="94" t="s">
        <v>60</v>
      </c>
      <c r="B22" s="91" t="s">
        <v>61</v>
      </c>
      <c r="C22" s="463">
        <v>0</v>
      </c>
      <c r="D22" s="464">
        <v>0</v>
      </c>
      <c r="E22" s="192" t="s">
        <v>62</v>
      </c>
      <c r="F22" s="87" t="s">
        <v>63</v>
      </c>
      <c r="G22" s="582">
        <f>SUM(G23:G25)</f>
        <v>-2052</v>
      </c>
      <c r="H22" s="583">
        <f>SUM(H23:H25)</f>
        <v>-1056</v>
      </c>
      <c r="M22" s="92"/>
    </row>
    <row r="23" spans="1:13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265</v>
      </c>
      <c r="H23" s="187">
        <v>265</v>
      </c>
    </row>
    <row r="24" spans="1:13">
      <c r="A24" s="84" t="s">
        <v>67</v>
      </c>
      <c r="B24" s="86" t="s">
        <v>68</v>
      </c>
      <c r="C24" s="188">
        <v>23</v>
      </c>
      <c r="D24" s="187">
        <v>168</v>
      </c>
      <c r="E24" s="193" t="s">
        <v>69</v>
      </c>
      <c r="F24" s="87" t="s">
        <v>70</v>
      </c>
      <c r="G24" s="188">
        <v>0</v>
      </c>
      <c r="H24" s="187">
        <v>0</v>
      </c>
      <c r="M24" s="92"/>
    </row>
    <row r="25" spans="1:13">
      <c r="A25" s="84" t="s">
        <v>71</v>
      </c>
      <c r="B25" s="86" t="s">
        <v>72</v>
      </c>
      <c r="C25" s="188">
        <v>94</v>
      </c>
      <c r="D25" s="187">
        <v>40</v>
      </c>
      <c r="E25" s="84" t="s">
        <v>73</v>
      </c>
      <c r="F25" s="87" t="s">
        <v>74</v>
      </c>
      <c r="G25" s="188">
        <v>-2317</v>
      </c>
      <c r="H25" s="187">
        <v>-1321</v>
      </c>
    </row>
    <row r="26" spans="1:13">
      <c r="A26" s="84" t="s">
        <v>75</v>
      </c>
      <c r="B26" s="86" t="s">
        <v>76</v>
      </c>
      <c r="C26" s="188">
        <v>0</v>
      </c>
      <c r="D26" s="187">
        <v>0</v>
      </c>
      <c r="E26" s="471" t="s">
        <v>77</v>
      </c>
      <c r="F26" s="89" t="s">
        <v>78</v>
      </c>
      <c r="G26" s="566">
        <f>G20+G21+G22</f>
        <v>-5559</v>
      </c>
      <c r="H26" s="567">
        <f>H20+H21+H22</f>
        <v>-4563</v>
      </c>
      <c r="M26" s="92"/>
    </row>
    <row r="27" spans="1:13">
      <c r="A27" s="84" t="s">
        <v>79</v>
      </c>
      <c r="B27" s="86" t="s">
        <v>80</v>
      </c>
      <c r="C27" s="188">
        <v>0</v>
      </c>
      <c r="D27" s="187">
        <v>0</v>
      </c>
      <c r="E27" s="94" t="s">
        <v>81</v>
      </c>
      <c r="F27" s="89"/>
      <c r="G27" s="580"/>
      <c r="H27" s="581"/>
    </row>
    <row r="28" spans="1:13">
      <c r="A28" s="469" t="s">
        <v>82</v>
      </c>
      <c r="B28" s="91" t="s">
        <v>83</v>
      </c>
      <c r="C28" s="566">
        <f>SUM(C24:C27)</f>
        <v>117</v>
      </c>
      <c r="D28" s="567">
        <f>SUM(D24:D27)</f>
        <v>208</v>
      </c>
      <c r="E28" s="193" t="s">
        <v>84</v>
      </c>
      <c r="F28" s="87" t="s">
        <v>85</v>
      </c>
      <c r="G28" s="564">
        <f>SUM(G29:G31)</f>
        <v>102677</v>
      </c>
      <c r="H28" s="565">
        <f>SUM(H29:H31)</f>
        <v>79843</v>
      </c>
      <c r="M28" s="92"/>
    </row>
    <row r="29" spans="1:13">
      <c r="A29" s="84"/>
      <c r="B29" s="86"/>
      <c r="C29" s="564"/>
      <c r="D29" s="565"/>
      <c r="E29" s="84" t="s">
        <v>86</v>
      </c>
      <c r="F29" s="87" t="s">
        <v>87</v>
      </c>
      <c r="G29" s="188">
        <v>102677</v>
      </c>
      <c r="H29" s="187">
        <v>79843</v>
      </c>
    </row>
    <row r="30" spans="1:13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13">
      <c r="A31" s="84" t="s">
        <v>91</v>
      </c>
      <c r="B31" s="86" t="s">
        <v>92</v>
      </c>
      <c r="C31" s="188">
        <v>0</v>
      </c>
      <c r="D31" s="187">
        <v>0</v>
      </c>
      <c r="E31" s="84" t="s">
        <v>93</v>
      </c>
      <c r="F31" s="87" t="s">
        <v>94</v>
      </c>
      <c r="G31" s="188">
        <v>0</v>
      </c>
      <c r="H31" s="187">
        <v>0</v>
      </c>
    </row>
    <row r="32" spans="1:13">
      <c r="A32" s="84" t="s">
        <v>95</v>
      </c>
      <c r="B32" s="86" t="s">
        <v>96</v>
      </c>
      <c r="C32" s="188">
        <v>0</v>
      </c>
      <c r="D32" s="187">
        <v>0</v>
      </c>
      <c r="E32" s="193" t="s">
        <v>97</v>
      </c>
      <c r="F32" s="87" t="s">
        <v>98</v>
      </c>
      <c r="G32" s="188">
        <v>11698</v>
      </c>
      <c r="H32" s="187">
        <v>24135</v>
      </c>
      <c r="M32" s="92"/>
    </row>
    <row r="33" spans="1:13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0</v>
      </c>
      <c r="H33" s="187">
        <v>0</v>
      </c>
    </row>
    <row r="34" spans="1:13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114375</v>
      </c>
      <c r="H34" s="567">
        <f>H28+H32+H33</f>
        <v>103978</v>
      </c>
    </row>
    <row r="35" spans="1:13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13">
      <c r="A36" s="84" t="s">
        <v>108</v>
      </c>
      <c r="B36" s="86" t="s">
        <v>109</v>
      </c>
      <c r="C36" s="188">
        <v>0</v>
      </c>
      <c r="D36" s="187">
        <v>0</v>
      </c>
      <c r="E36" s="194"/>
      <c r="F36" s="95"/>
      <c r="G36" s="584"/>
      <c r="H36" s="585"/>
    </row>
    <row r="37" spans="1:13">
      <c r="A37" s="84" t="s">
        <v>110</v>
      </c>
      <c r="B37" s="86" t="s">
        <v>111</v>
      </c>
      <c r="C37" s="188">
        <v>0</v>
      </c>
      <c r="D37" s="187">
        <v>0</v>
      </c>
      <c r="E37" s="470" t="s">
        <v>822</v>
      </c>
      <c r="F37" s="93" t="s">
        <v>112</v>
      </c>
      <c r="G37" s="568">
        <f>G26+G18+G34</f>
        <v>111402</v>
      </c>
      <c r="H37" s="569">
        <f>H26+H18+H34</f>
        <v>102001</v>
      </c>
    </row>
    <row r="38" spans="1:13">
      <c r="A38" s="84" t="s">
        <v>113</v>
      </c>
      <c r="B38" s="86" t="s">
        <v>114</v>
      </c>
      <c r="C38" s="188">
        <v>0</v>
      </c>
      <c r="D38" s="187">
        <v>0</v>
      </c>
      <c r="E38" s="84"/>
      <c r="F38" s="93"/>
      <c r="G38" s="584"/>
      <c r="H38" s="585"/>
      <c r="M38" s="92"/>
    </row>
    <row r="39" spans="1:13" ht="16.5" thickBot="1">
      <c r="A39" s="84" t="s">
        <v>115</v>
      </c>
      <c r="B39" s="86" t="s">
        <v>116</v>
      </c>
      <c r="C39" s="188">
        <v>0</v>
      </c>
      <c r="D39" s="187">
        <v>0</v>
      </c>
      <c r="E39" s="204"/>
      <c r="F39" s="205"/>
      <c r="G39" s="586"/>
      <c r="H39" s="587"/>
    </row>
    <row r="40" spans="1:13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-29</v>
      </c>
      <c r="H40" s="552">
        <v>-65</v>
      </c>
      <c r="M40" s="92"/>
    </row>
    <row r="41" spans="1:13" ht="16.5" thickBot="1">
      <c r="A41" s="84" t="s">
        <v>121</v>
      </c>
      <c r="B41" s="86" t="s">
        <v>122</v>
      </c>
      <c r="C41" s="188">
        <v>0</v>
      </c>
      <c r="D41" s="187">
        <v>0</v>
      </c>
      <c r="E41" s="208"/>
      <c r="F41" s="202"/>
      <c r="G41" s="586"/>
      <c r="H41" s="587"/>
    </row>
    <row r="42" spans="1:13">
      <c r="A42" s="84" t="s">
        <v>123</v>
      </c>
      <c r="B42" s="86" t="s">
        <v>124</v>
      </c>
      <c r="C42" s="188">
        <v>0</v>
      </c>
      <c r="D42" s="187">
        <v>0</v>
      </c>
      <c r="E42" s="206" t="s">
        <v>125</v>
      </c>
      <c r="F42" s="209"/>
      <c r="G42" s="588"/>
      <c r="H42" s="589"/>
    </row>
    <row r="43" spans="1:13">
      <c r="A43" s="84" t="s">
        <v>126</v>
      </c>
      <c r="B43" s="86" t="s">
        <v>127</v>
      </c>
      <c r="C43" s="188">
        <v>0</v>
      </c>
      <c r="D43" s="187">
        <v>0</v>
      </c>
      <c r="E43" s="94" t="s">
        <v>128</v>
      </c>
      <c r="F43" s="95"/>
      <c r="G43" s="584"/>
      <c r="H43" s="585"/>
    </row>
    <row r="44" spans="1:13">
      <c r="A44" s="84" t="s">
        <v>129</v>
      </c>
      <c r="B44" s="86" t="s">
        <v>130</v>
      </c>
      <c r="C44" s="188">
        <v>0</v>
      </c>
      <c r="D44" s="187">
        <v>0</v>
      </c>
      <c r="E44" s="191" t="s">
        <v>131</v>
      </c>
      <c r="F44" s="87" t="s">
        <v>132</v>
      </c>
      <c r="G44" s="188">
        <v>0</v>
      </c>
      <c r="H44" s="187">
        <v>0</v>
      </c>
      <c r="M44" s="92"/>
    </row>
    <row r="45" spans="1:13">
      <c r="A45" s="84" t="s">
        <v>133</v>
      </c>
      <c r="B45" s="86" t="s">
        <v>134</v>
      </c>
      <c r="C45" s="188">
        <v>4</v>
      </c>
      <c r="D45" s="187">
        <v>4</v>
      </c>
      <c r="E45" s="197" t="s">
        <v>135</v>
      </c>
      <c r="F45" s="87" t="s">
        <v>136</v>
      </c>
      <c r="G45" s="188">
        <v>4538</v>
      </c>
      <c r="H45" s="187">
        <v>6990</v>
      </c>
    </row>
    <row r="46" spans="1:13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>
        <v>0</v>
      </c>
      <c r="H46" s="187">
        <v>0</v>
      </c>
      <c r="M46" s="92"/>
    </row>
    <row r="47" spans="1:13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0</v>
      </c>
      <c r="H47" s="187">
        <v>0</v>
      </c>
    </row>
    <row r="48" spans="1:13">
      <c r="A48" s="84" t="s">
        <v>144</v>
      </c>
      <c r="B48" s="86" t="s">
        <v>145</v>
      </c>
      <c r="C48" s="188">
        <v>0</v>
      </c>
      <c r="D48" s="187">
        <v>0</v>
      </c>
      <c r="E48" s="192" t="s">
        <v>146</v>
      </c>
      <c r="F48" s="87" t="s">
        <v>147</v>
      </c>
      <c r="G48" s="188">
        <v>0</v>
      </c>
      <c r="H48" s="187">
        <v>0</v>
      </c>
      <c r="M48" s="92"/>
    </row>
    <row r="49" spans="1:13">
      <c r="A49" s="84" t="s">
        <v>148</v>
      </c>
      <c r="B49" s="88" t="s">
        <v>149</v>
      </c>
      <c r="C49" s="188">
        <v>0</v>
      </c>
      <c r="D49" s="187">
        <v>0</v>
      </c>
      <c r="E49" s="84" t="s">
        <v>150</v>
      </c>
      <c r="F49" s="87" t="s">
        <v>151</v>
      </c>
      <c r="G49" s="188">
        <v>3211</v>
      </c>
      <c r="H49" s="187">
        <v>2132</v>
      </c>
    </row>
    <row r="50" spans="1:13">
      <c r="A50" s="84" t="s">
        <v>152</v>
      </c>
      <c r="B50" s="86" t="s">
        <v>153</v>
      </c>
      <c r="C50" s="188">
        <v>0</v>
      </c>
      <c r="D50" s="187">
        <v>0</v>
      </c>
      <c r="E50" s="192" t="s">
        <v>52</v>
      </c>
      <c r="F50" s="89" t="s">
        <v>154</v>
      </c>
      <c r="G50" s="564">
        <f>SUM(G44:G49)</f>
        <v>7749</v>
      </c>
      <c r="H50" s="565">
        <f>SUM(H44:H49)</f>
        <v>9122</v>
      </c>
    </row>
    <row r="51" spans="1:13">
      <c r="A51" s="84" t="s">
        <v>79</v>
      </c>
      <c r="B51" s="86" t="s">
        <v>155</v>
      </c>
      <c r="C51" s="188">
        <v>0</v>
      </c>
      <c r="D51" s="187">
        <v>0</v>
      </c>
      <c r="E51" s="84"/>
      <c r="F51" s="87"/>
      <c r="G51" s="564"/>
      <c r="H51" s="565"/>
    </row>
    <row r="52" spans="1:13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0</v>
      </c>
      <c r="H52" s="187">
        <v>0</v>
      </c>
    </row>
    <row r="53" spans="1:13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0</v>
      </c>
      <c r="H53" s="187">
        <v>0</v>
      </c>
    </row>
    <row r="54" spans="1:13">
      <c r="A54" s="94" t="s">
        <v>162</v>
      </c>
      <c r="B54" s="90" t="s">
        <v>163</v>
      </c>
      <c r="C54" s="465">
        <v>0</v>
      </c>
      <c r="D54" s="466">
        <v>0</v>
      </c>
      <c r="E54" s="84" t="s">
        <v>164</v>
      </c>
      <c r="F54" s="89" t="s">
        <v>165</v>
      </c>
      <c r="G54" s="188">
        <v>112</v>
      </c>
      <c r="H54" s="187">
        <v>186</v>
      </c>
    </row>
    <row r="55" spans="1:13">
      <c r="A55" s="94" t="s">
        <v>166</v>
      </c>
      <c r="B55" s="90" t="s">
        <v>167</v>
      </c>
      <c r="C55" s="465">
        <v>0</v>
      </c>
      <c r="D55" s="466">
        <v>0</v>
      </c>
      <c r="E55" s="84" t="s">
        <v>168</v>
      </c>
      <c r="F55" s="89" t="s">
        <v>169</v>
      </c>
      <c r="G55" s="188">
        <v>0</v>
      </c>
      <c r="H55" s="187">
        <v>0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87002</v>
      </c>
      <c r="D56" s="571">
        <f>D20+D21+D22+D28+D33+D46+D52+D54+D55</f>
        <v>91905</v>
      </c>
      <c r="E56" s="94" t="s">
        <v>825</v>
      </c>
      <c r="F56" s="93" t="s">
        <v>172</v>
      </c>
      <c r="G56" s="568">
        <f>G50+G52+G53+G54+G55</f>
        <v>7861</v>
      </c>
      <c r="H56" s="569">
        <f>H50+H52+H53+H54+H55</f>
        <v>9308</v>
      </c>
      <c r="M56" s="92"/>
    </row>
    <row r="57" spans="1:13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13" ht="31.5">
      <c r="A59" s="84" t="s">
        <v>176</v>
      </c>
      <c r="B59" s="86" t="s">
        <v>177</v>
      </c>
      <c r="C59" s="188">
        <v>21213</v>
      </c>
      <c r="D59" s="187">
        <v>20766</v>
      </c>
      <c r="E59" s="192" t="s">
        <v>180</v>
      </c>
      <c r="F59" s="473" t="s">
        <v>181</v>
      </c>
      <c r="G59" s="188">
        <v>0</v>
      </c>
      <c r="H59" s="187">
        <v>12757</v>
      </c>
    </row>
    <row r="60" spans="1:13">
      <c r="A60" s="84" t="s">
        <v>178</v>
      </c>
      <c r="B60" s="86" t="s">
        <v>179</v>
      </c>
      <c r="C60" s="188">
        <v>5055</v>
      </c>
      <c r="D60" s="187">
        <v>1166</v>
      </c>
      <c r="E60" s="84" t="s">
        <v>184</v>
      </c>
      <c r="F60" s="87" t="s">
        <v>185</v>
      </c>
      <c r="G60" s="188">
        <v>5494</v>
      </c>
      <c r="H60" s="187">
        <v>7442</v>
      </c>
      <c r="M60" s="92"/>
    </row>
    <row r="61" spans="1:13">
      <c r="A61" s="84" t="s">
        <v>182</v>
      </c>
      <c r="B61" s="86" t="s">
        <v>183</v>
      </c>
      <c r="C61" s="188">
        <v>9</v>
      </c>
      <c r="D61" s="187">
        <v>329</v>
      </c>
      <c r="E61" s="191" t="s">
        <v>188</v>
      </c>
      <c r="F61" s="87" t="s">
        <v>189</v>
      </c>
      <c r="G61" s="564">
        <f>SUM(G62:G68)</f>
        <v>19904</v>
      </c>
      <c r="H61" s="565">
        <f>SUM(H62:H68)</f>
        <v>40209</v>
      </c>
    </row>
    <row r="62" spans="1:13">
      <c r="A62" s="84" t="s">
        <v>186</v>
      </c>
      <c r="B62" s="88" t="s">
        <v>187</v>
      </c>
      <c r="C62" s="188">
        <v>2734</v>
      </c>
      <c r="D62" s="187">
        <v>2195</v>
      </c>
      <c r="E62" s="191" t="s">
        <v>192</v>
      </c>
      <c r="F62" s="87" t="s">
        <v>193</v>
      </c>
      <c r="G62" s="188">
        <v>4921</v>
      </c>
      <c r="H62" s="187">
        <v>22997</v>
      </c>
      <c r="M62" s="92"/>
    </row>
    <row r="63" spans="1:13">
      <c r="A63" s="84" t="s">
        <v>190</v>
      </c>
      <c r="B63" s="88" t="s">
        <v>191</v>
      </c>
      <c r="C63" s="188">
        <v>0</v>
      </c>
      <c r="D63" s="187">
        <v>0</v>
      </c>
      <c r="E63" s="84" t="s">
        <v>196</v>
      </c>
      <c r="F63" s="87" t="s">
        <v>197</v>
      </c>
      <c r="G63" s="188">
        <v>0</v>
      </c>
      <c r="H63" s="187">
        <v>0</v>
      </c>
    </row>
    <row r="64" spans="1:13">
      <c r="A64" s="84" t="s">
        <v>194</v>
      </c>
      <c r="B64" s="86" t="s">
        <v>195</v>
      </c>
      <c r="C64" s="188">
        <v>0</v>
      </c>
      <c r="D64" s="187">
        <v>0</v>
      </c>
      <c r="E64" s="84" t="s">
        <v>199</v>
      </c>
      <c r="F64" s="87" t="s">
        <v>200</v>
      </c>
      <c r="G64" s="188">
        <v>12066</v>
      </c>
      <c r="H64" s="187">
        <v>13562</v>
      </c>
      <c r="M64" s="92"/>
    </row>
    <row r="65" spans="1:13">
      <c r="A65" s="469" t="s">
        <v>52</v>
      </c>
      <c r="B65" s="90" t="s">
        <v>198</v>
      </c>
      <c r="C65" s="566">
        <f>SUM(C59:C64)</f>
        <v>29011</v>
      </c>
      <c r="D65" s="567">
        <f>SUM(D59:D64)</f>
        <v>24456</v>
      </c>
      <c r="E65" s="84" t="s">
        <v>201</v>
      </c>
      <c r="F65" s="87" t="s">
        <v>202</v>
      </c>
      <c r="G65" s="188">
        <v>0</v>
      </c>
      <c r="H65" s="187">
        <v>0</v>
      </c>
    </row>
    <row r="66" spans="1:13">
      <c r="A66" s="84"/>
      <c r="B66" s="90"/>
      <c r="C66" s="564"/>
      <c r="D66" s="565"/>
      <c r="E66" s="84" t="s">
        <v>204</v>
      </c>
      <c r="F66" s="87" t="s">
        <v>205</v>
      </c>
      <c r="G66" s="188">
        <v>1357</v>
      </c>
      <c r="H66" s="187">
        <v>1280</v>
      </c>
    </row>
    <row r="67" spans="1:13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845</v>
      </c>
      <c r="H67" s="187">
        <v>672</v>
      </c>
    </row>
    <row r="68" spans="1:13">
      <c r="A68" s="84" t="s">
        <v>206</v>
      </c>
      <c r="B68" s="86" t="s">
        <v>207</v>
      </c>
      <c r="C68" s="188">
        <v>9</v>
      </c>
      <c r="D68" s="187">
        <v>5</v>
      </c>
      <c r="E68" s="84" t="s">
        <v>212</v>
      </c>
      <c r="F68" s="87" t="s">
        <v>213</v>
      </c>
      <c r="G68" s="188">
        <v>715</v>
      </c>
      <c r="H68" s="187">
        <v>1698</v>
      </c>
    </row>
    <row r="69" spans="1:13">
      <c r="A69" s="84" t="s">
        <v>210</v>
      </c>
      <c r="B69" s="86" t="s">
        <v>211</v>
      </c>
      <c r="C69" s="188">
        <v>3844</v>
      </c>
      <c r="D69" s="187">
        <v>3464</v>
      </c>
      <c r="E69" s="192" t="s">
        <v>79</v>
      </c>
      <c r="F69" s="87" t="s">
        <v>216</v>
      </c>
      <c r="G69" s="188">
        <v>5169</v>
      </c>
      <c r="H69" s="187">
        <v>3380</v>
      </c>
    </row>
    <row r="70" spans="1:13">
      <c r="A70" s="84" t="s">
        <v>214</v>
      </c>
      <c r="B70" s="86" t="s">
        <v>215</v>
      </c>
      <c r="C70" s="188">
        <v>0</v>
      </c>
      <c r="D70" s="187">
        <v>0</v>
      </c>
      <c r="E70" s="84" t="s">
        <v>219</v>
      </c>
      <c r="F70" s="87" t="s">
        <v>220</v>
      </c>
      <c r="G70" s="188">
        <v>0</v>
      </c>
      <c r="H70" s="187">
        <v>0</v>
      </c>
    </row>
    <row r="71" spans="1:13">
      <c r="A71" s="84" t="s">
        <v>217</v>
      </c>
      <c r="B71" s="86" t="s">
        <v>218</v>
      </c>
      <c r="C71" s="188">
        <v>0</v>
      </c>
      <c r="D71" s="187">
        <v>0</v>
      </c>
      <c r="E71" s="461" t="s">
        <v>47</v>
      </c>
      <c r="F71" s="89" t="s">
        <v>223</v>
      </c>
      <c r="G71" s="566">
        <f>G59+G60+G61+G69+G70</f>
        <v>30567</v>
      </c>
      <c r="H71" s="567">
        <f>H59+H60+H61+H69+H70</f>
        <v>63788</v>
      </c>
    </row>
    <row r="72" spans="1:13">
      <c r="A72" s="84" t="s">
        <v>221</v>
      </c>
      <c r="B72" s="86" t="s">
        <v>222</v>
      </c>
      <c r="C72" s="188">
        <v>10</v>
      </c>
      <c r="D72" s="187">
        <v>10</v>
      </c>
      <c r="E72" s="191"/>
      <c r="F72" s="87"/>
      <c r="G72" s="564"/>
      <c r="H72" s="565"/>
    </row>
    <row r="73" spans="1:13">
      <c r="A73" s="84" t="s">
        <v>224</v>
      </c>
      <c r="B73" s="86" t="s">
        <v>225</v>
      </c>
      <c r="C73" s="188">
        <v>1294</v>
      </c>
      <c r="D73" s="187">
        <v>98</v>
      </c>
      <c r="E73" s="460" t="s">
        <v>230</v>
      </c>
      <c r="F73" s="89" t="s">
        <v>231</v>
      </c>
      <c r="G73" s="465">
        <v>0</v>
      </c>
      <c r="H73" s="466">
        <v>0</v>
      </c>
    </row>
    <row r="74" spans="1:13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4"/>
      <c r="H74" s="590"/>
    </row>
    <row r="75" spans="1:13">
      <c r="A75" s="84" t="s">
        <v>228</v>
      </c>
      <c r="B75" s="86" t="s">
        <v>229</v>
      </c>
      <c r="C75" s="188">
        <v>1056</v>
      </c>
      <c r="D75" s="187">
        <v>1564</v>
      </c>
      <c r="E75" s="472" t="s">
        <v>160</v>
      </c>
      <c r="F75" s="89" t="s">
        <v>233</v>
      </c>
      <c r="G75" s="465">
        <v>0</v>
      </c>
      <c r="H75" s="466">
        <v>0</v>
      </c>
    </row>
    <row r="76" spans="1:13">
      <c r="A76" s="469" t="s">
        <v>77</v>
      </c>
      <c r="B76" s="90" t="s">
        <v>232</v>
      </c>
      <c r="C76" s="566">
        <f>SUM(C68:C75)</f>
        <v>6213</v>
      </c>
      <c r="D76" s="567">
        <f>SUM(D68:D75)</f>
        <v>5141</v>
      </c>
      <c r="E76" s="539"/>
      <c r="F76" s="540"/>
      <c r="G76" s="564"/>
      <c r="H76" s="590"/>
    </row>
    <row r="77" spans="1:13">
      <c r="A77" s="84"/>
      <c r="B77" s="86"/>
      <c r="C77" s="564"/>
      <c r="D77" s="565"/>
      <c r="E77" s="460" t="s">
        <v>234</v>
      </c>
      <c r="F77" s="89" t="s">
        <v>235</v>
      </c>
      <c r="G77" s="465">
        <v>0</v>
      </c>
      <c r="H77" s="466">
        <v>0</v>
      </c>
    </row>
    <row r="78" spans="1:13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13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30567</v>
      </c>
      <c r="H79" s="569">
        <f>H71+H73+H75+H77</f>
        <v>63788</v>
      </c>
    </row>
    <row r="80" spans="1:13">
      <c r="A80" s="84" t="s">
        <v>239</v>
      </c>
      <c r="B80" s="86" t="s">
        <v>240</v>
      </c>
      <c r="C80" s="188">
        <v>0</v>
      </c>
      <c r="D80" s="187">
        <v>0</v>
      </c>
      <c r="E80" s="539"/>
      <c r="F80" s="540"/>
      <c r="G80" s="564"/>
      <c r="H80" s="590"/>
    </row>
    <row r="81" spans="1:13">
      <c r="A81" s="84" t="s">
        <v>242</v>
      </c>
      <c r="B81" s="86" t="s">
        <v>243</v>
      </c>
      <c r="C81" s="188">
        <v>0</v>
      </c>
      <c r="D81" s="187">
        <v>0</v>
      </c>
      <c r="E81" s="84"/>
      <c r="F81" s="96"/>
      <c r="G81" s="591"/>
      <c r="H81" s="592"/>
    </row>
    <row r="82" spans="1:13">
      <c r="A82" s="84" t="s">
        <v>244</v>
      </c>
      <c r="B82" s="86" t="s">
        <v>245</v>
      </c>
      <c r="C82" s="188">
        <v>0</v>
      </c>
      <c r="D82" s="187">
        <v>0</v>
      </c>
      <c r="E82" s="198"/>
      <c r="F82" s="97"/>
      <c r="G82" s="591"/>
      <c r="H82" s="592"/>
    </row>
    <row r="83" spans="1:13">
      <c r="A83" s="84" t="s">
        <v>246</v>
      </c>
      <c r="B83" s="86" t="s">
        <v>247</v>
      </c>
      <c r="C83" s="188">
        <v>0</v>
      </c>
      <c r="D83" s="187">
        <v>0</v>
      </c>
      <c r="E83" s="195"/>
      <c r="F83" s="97"/>
      <c r="G83" s="591"/>
      <c r="H83" s="592"/>
    </row>
    <row r="84" spans="1:13">
      <c r="A84" s="84" t="s">
        <v>133</v>
      </c>
      <c r="B84" s="86" t="s">
        <v>248</v>
      </c>
      <c r="C84" s="188">
        <v>0</v>
      </c>
      <c r="D84" s="187">
        <v>0</v>
      </c>
      <c r="E84" s="198"/>
      <c r="F84" s="97"/>
      <c r="G84" s="591"/>
      <c r="H84" s="592"/>
    </row>
    <row r="85" spans="1:13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>
      <c r="A86" s="84"/>
      <c r="B86" s="90"/>
      <c r="C86" s="564"/>
      <c r="D86" s="565"/>
      <c r="E86" s="198"/>
      <c r="F86" s="97"/>
      <c r="G86" s="591"/>
      <c r="H86" s="592"/>
      <c r="M86" s="92"/>
    </row>
    <row r="87" spans="1:13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>
      <c r="A88" s="84" t="s">
        <v>252</v>
      </c>
      <c r="B88" s="86" t="s">
        <v>253</v>
      </c>
      <c r="C88" s="188">
        <v>26</v>
      </c>
      <c r="D88" s="187">
        <v>26</v>
      </c>
      <c r="E88" s="198"/>
      <c r="F88" s="97"/>
      <c r="G88" s="591"/>
      <c r="H88" s="592"/>
      <c r="M88" s="92"/>
    </row>
    <row r="89" spans="1:13">
      <c r="A89" s="84" t="s">
        <v>254</v>
      </c>
      <c r="B89" s="86" t="s">
        <v>255</v>
      </c>
      <c r="C89" s="188">
        <v>26945</v>
      </c>
      <c r="D89" s="187">
        <v>52937</v>
      </c>
      <c r="E89" s="195"/>
      <c r="F89" s="97"/>
      <c r="G89" s="591"/>
      <c r="H89" s="592"/>
    </row>
    <row r="90" spans="1:13">
      <c r="A90" s="84" t="s">
        <v>256</v>
      </c>
      <c r="B90" s="86" t="s">
        <v>257</v>
      </c>
      <c r="C90" s="188">
        <v>0</v>
      </c>
      <c r="D90" s="187">
        <v>21</v>
      </c>
      <c r="E90" s="195"/>
      <c r="F90" s="97"/>
      <c r="G90" s="591"/>
      <c r="H90" s="592"/>
      <c r="M90" s="92"/>
    </row>
    <row r="91" spans="1:13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1"/>
      <c r="H91" s="592"/>
    </row>
    <row r="92" spans="1:13">
      <c r="A92" s="469" t="s">
        <v>823</v>
      </c>
      <c r="B92" s="90" t="s">
        <v>260</v>
      </c>
      <c r="C92" s="566">
        <f>SUM(C88:C91)</f>
        <v>26971</v>
      </c>
      <c r="D92" s="567">
        <f>SUM(D88:D91)</f>
        <v>52984</v>
      </c>
      <c r="E92" s="195"/>
      <c r="F92" s="97"/>
      <c r="G92" s="591"/>
      <c r="H92" s="592"/>
      <c r="M92" s="92"/>
    </row>
    <row r="93" spans="1:13">
      <c r="A93" s="460" t="s">
        <v>261</v>
      </c>
      <c r="B93" s="90" t="s">
        <v>262</v>
      </c>
      <c r="C93" s="465">
        <v>604</v>
      </c>
      <c r="D93" s="466">
        <v>546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62799</v>
      </c>
      <c r="D94" s="571">
        <f>D65+D76+D85+D92+D93</f>
        <v>83127</v>
      </c>
      <c r="E94" s="218"/>
      <c r="F94" s="219"/>
      <c r="G94" s="593"/>
      <c r="H94" s="594"/>
      <c r="M94" s="92"/>
    </row>
    <row r="95" spans="1:13" ht="32.25" thickBot="1">
      <c r="A95" s="474" t="s">
        <v>265</v>
      </c>
      <c r="B95" s="475" t="s">
        <v>266</v>
      </c>
      <c r="C95" s="572">
        <f>C94+C56</f>
        <v>149801</v>
      </c>
      <c r="D95" s="573">
        <f>D94+D56</f>
        <v>175032</v>
      </c>
      <c r="E95" s="220" t="s">
        <v>916</v>
      </c>
      <c r="F95" s="476" t="s">
        <v>268</v>
      </c>
      <c r="G95" s="572">
        <f>G37+G40+G56+G79</f>
        <v>149801</v>
      </c>
      <c r="H95" s="573">
        <f>H37+H40+H56+H79</f>
        <v>175032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60" t="s">
        <v>950</v>
      </c>
      <c r="B98" s="670">
        <f>pdeReportingDate</f>
        <v>43189</v>
      </c>
      <c r="C98" s="670"/>
      <c r="D98" s="670"/>
      <c r="E98" s="670"/>
      <c r="F98" s="670"/>
      <c r="G98" s="670"/>
      <c r="H98" s="670"/>
      <c r="M98" s="92"/>
    </row>
    <row r="99" spans="1:13">
      <c r="A99" s="660"/>
      <c r="B99" s="51"/>
      <c r="C99" s="51"/>
      <c r="D99" s="51"/>
      <c r="E99" s="51"/>
      <c r="F99" s="51"/>
      <c r="G99" s="51"/>
      <c r="H99" s="51"/>
      <c r="M99" s="92"/>
    </row>
    <row r="100" spans="1:13">
      <c r="A100" s="660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60"/>
      <c r="B101" s="51"/>
      <c r="C101" s="51"/>
      <c r="D101" s="51"/>
      <c r="E101" s="51"/>
      <c r="F101" s="51"/>
      <c r="G101" s="51"/>
      <c r="H101" s="51"/>
      <c r="M101" s="92"/>
    </row>
    <row r="102" spans="1:13">
      <c r="A102" s="661" t="s">
        <v>8</v>
      </c>
      <c r="B102" s="671" t="str">
        <f>authorName</f>
        <v>Златка Илиева</v>
      </c>
      <c r="C102" s="671"/>
      <c r="D102" s="671"/>
      <c r="E102" s="671"/>
      <c r="F102" s="671"/>
      <c r="G102" s="671"/>
      <c r="H102" s="671"/>
    </row>
    <row r="103" spans="1:13">
      <c r="A103" s="661"/>
      <c r="B103" s="75"/>
      <c r="C103" s="75"/>
      <c r="D103" s="75"/>
      <c r="E103" s="75"/>
      <c r="F103" s="75"/>
      <c r="G103" s="75"/>
      <c r="H103" s="75"/>
    </row>
    <row r="104" spans="1:13">
      <c r="A104" s="661"/>
      <c r="B104" s="75"/>
      <c r="C104" s="75"/>
      <c r="D104" s="75"/>
      <c r="E104" s="75"/>
      <c r="F104" s="75"/>
      <c r="G104" s="75"/>
      <c r="H104" s="75"/>
    </row>
    <row r="105" spans="1:13">
      <c r="A105" s="661"/>
      <c r="B105" s="75"/>
      <c r="C105" s="75"/>
      <c r="D105" s="75"/>
      <c r="E105" s="75"/>
      <c r="F105" s="75"/>
      <c r="G105" s="75"/>
      <c r="H105" s="75"/>
    </row>
    <row r="106" spans="1:13">
      <c r="A106" s="661" t="s">
        <v>894</v>
      </c>
      <c r="B106" s="672"/>
      <c r="C106" s="672"/>
      <c r="D106" s="672"/>
      <c r="E106" s="672"/>
      <c r="F106" s="672"/>
      <c r="G106" s="672"/>
      <c r="H106" s="672"/>
    </row>
    <row r="107" spans="1:13" ht="21.75" customHeight="1">
      <c r="A107" s="662"/>
      <c r="B107" s="673" t="str">
        <f>Начална!B17</f>
        <v>Димитър Димитров</v>
      </c>
      <c r="C107" s="669"/>
      <c r="D107" s="669"/>
      <c r="E107" s="669"/>
      <c r="M107" s="92"/>
    </row>
    <row r="108" spans="1:13" ht="21.75" customHeight="1">
      <c r="A108" s="662"/>
      <c r="B108" s="669"/>
      <c r="C108" s="669"/>
      <c r="D108" s="669"/>
      <c r="E108" s="669"/>
    </row>
    <row r="109" spans="1:13" ht="21.75" customHeight="1">
      <c r="A109" s="662"/>
      <c r="B109" s="669"/>
      <c r="C109" s="669"/>
      <c r="D109" s="669"/>
      <c r="E109" s="669"/>
      <c r="M109" s="92"/>
    </row>
    <row r="110" spans="1:13" ht="21.75" customHeight="1">
      <c r="A110" s="662"/>
      <c r="B110" s="669"/>
      <c r="C110" s="669"/>
      <c r="D110" s="669"/>
      <c r="E110" s="669"/>
    </row>
    <row r="111" spans="1:13" ht="21.75" customHeight="1">
      <c r="A111" s="662"/>
      <c r="B111" s="669"/>
      <c r="C111" s="669"/>
      <c r="D111" s="669"/>
      <c r="E111" s="669"/>
      <c r="M111" s="92"/>
    </row>
    <row r="112" spans="1:13" ht="21.75" customHeight="1">
      <c r="A112" s="662"/>
      <c r="B112" s="669"/>
      <c r="C112" s="669"/>
      <c r="D112" s="669"/>
      <c r="E112" s="669"/>
    </row>
    <row r="113" spans="1:13" ht="21.75" customHeight="1">
      <c r="A113" s="662"/>
      <c r="B113" s="669"/>
      <c r="C113" s="669"/>
      <c r="D113" s="669"/>
      <c r="E113" s="669"/>
      <c r="M113" s="92"/>
    </row>
    <row r="121" spans="1:13">
      <c r="E121" s="545"/>
    </row>
    <row r="123" spans="1:13">
      <c r="E123" s="545"/>
      <c r="M123" s="92"/>
    </row>
    <row r="125" spans="1:13">
      <c r="E125" s="545"/>
      <c r="M125" s="92"/>
    </row>
    <row r="127" spans="1:13">
      <c r="E127" s="545"/>
    </row>
    <row r="129" spans="5:13">
      <c r="E129" s="545"/>
      <c r="M129" s="92"/>
    </row>
    <row r="131" spans="5:13">
      <c r="E131" s="545"/>
      <c r="M131" s="92"/>
    </row>
    <row r="133" spans="5:13">
      <c r="M133" s="92"/>
    </row>
    <row r="135" spans="5:13">
      <c r="M135" s="92"/>
    </row>
    <row r="137" spans="5:13"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  <c r="M143" s="92"/>
    </row>
    <row r="145" spans="5:13">
      <c r="E145" s="545"/>
      <c r="M145" s="92"/>
    </row>
    <row r="147" spans="5:13">
      <c r="E147" s="545"/>
    </row>
    <row r="149" spans="5:13">
      <c r="E149" s="545"/>
    </row>
    <row r="151" spans="5:13">
      <c r="E151" s="545"/>
    </row>
    <row r="153" spans="5:13">
      <c r="E153" s="545"/>
      <c r="M153" s="92"/>
    </row>
    <row r="155" spans="5:13">
      <c r="M155" s="92"/>
    </row>
    <row r="157" spans="5:13">
      <c r="M157" s="92"/>
    </row>
    <row r="163" spans="1:18">
      <c r="E163" s="545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43" customFormat="1">
      <c r="A169" s="44"/>
      <c r="B169" s="44"/>
      <c r="C169" s="44"/>
      <c r="D169" s="44"/>
      <c r="E169" s="54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1" spans="1:18" s="543" customFormat="1">
      <c r="A171" s="44"/>
      <c r="B171" s="44"/>
      <c r="C171" s="44"/>
      <c r="D171" s="44"/>
      <c r="E171" s="545"/>
      <c r="G171" s="44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43" customFormat="1">
      <c r="A183" s="44"/>
      <c r="B183" s="44"/>
      <c r="C183" s="44"/>
      <c r="D183" s="44"/>
      <c r="E183" s="54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5" spans="1:18" s="543" customFormat="1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9" spans="1:18" s="543" customFormat="1">
      <c r="A189" s="44"/>
      <c r="B189" s="44"/>
      <c r="C189" s="44"/>
      <c r="D189" s="44"/>
      <c r="E189" s="545"/>
      <c r="G189" s="44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</sheetData>
  <sheetProtection password="D554" sheet="1" objects="1" scenarios="1" insertRows="0"/>
  <mergeCells count="10">
    <mergeCell ref="B110:E110"/>
    <mergeCell ref="B111:E111"/>
    <mergeCell ref="B112:E112"/>
    <mergeCell ref="B113:E113"/>
    <mergeCell ref="B98:H98"/>
    <mergeCell ref="B102:H102"/>
    <mergeCell ref="B106:H106"/>
    <mergeCell ref="B107:E107"/>
    <mergeCell ref="B108:E108"/>
    <mergeCell ref="B109:E109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7"/>
  <sheetViews>
    <sheetView topLeftCell="A16" zoomScale="70" zoomScaleNormal="70" zoomScaleSheetLayoutView="80" workbookViewId="0">
      <selection activeCell="C44" sqref="C44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НЕОХИМ АД - ДРУЖЕСТВО - МАЙКА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836144932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155401</v>
      </c>
      <c r="D12" s="308">
        <v>148361</v>
      </c>
      <c r="E12" s="185" t="s">
        <v>277</v>
      </c>
      <c r="F12" s="231" t="s">
        <v>278</v>
      </c>
      <c r="G12" s="307">
        <v>228695</v>
      </c>
      <c r="H12" s="308">
        <v>242017</v>
      </c>
    </row>
    <row r="13" spans="1:8">
      <c r="A13" s="185" t="s">
        <v>279</v>
      </c>
      <c r="B13" s="181" t="s">
        <v>280</v>
      </c>
      <c r="C13" s="307">
        <v>22114</v>
      </c>
      <c r="D13" s="308">
        <v>19692</v>
      </c>
      <c r="E13" s="185" t="s">
        <v>281</v>
      </c>
      <c r="F13" s="231" t="s">
        <v>282</v>
      </c>
      <c r="G13" s="307">
        <v>86</v>
      </c>
      <c r="H13" s="308">
        <v>324</v>
      </c>
    </row>
    <row r="14" spans="1:8">
      <c r="A14" s="185" t="s">
        <v>283</v>
      </c>
      <c r="B14" s="181" t="s">
        <v>284</v>
      </c>
      <c r="C14" s="307">
        <v>11456</v>
      </c>
      <c r="D14" s="308">
        <v>11709</v>
      </c>
      <c r="E14" s="236" t="s">
        <v>285</v>
      </c>
      <c r="F14" s="231" t="s">
        <v>286</v>
      </c>
      <c r="G14" s="307">
        <v>450</v>
      </c>
      <c r="H14" s="308">
        <v>412</v>
      </c>
    </row>
    <row r="15" spans="1:8">
      <c r="A15" s="185" t="s">
        <v>287</v>
      </c>
      <c r="B15" s="181" t="s">
        <v>288</v>
      </c>
      <c r="C15" s="307">
        <v>21956</v>
      </c>
      <c r="D15" s="308">
        <v>21638</v>
      </c>
      <c r="E15" s="236" t="s">
        <v>79</v>
      </c>
      <c r="F15" s="231" t="s">
        <v>289</v>
      </c>
      <c r="G15" s="307">
        <v>3372</v>
      </c>
      <c r="H15" s="308">
        <v>4227</v>
      </c>
    </row>
    <row r="16" spans="1:8">
      <c r="A16" s="185" t="s">
        <v>290</v>
      </c>
      <c r="B16" s="181" t="s">
        <v>291</v>
      </c>
      <c r="C16" s="307">
        <v>5626</v>
      </c>
      <c r="D16" s="308">
        <v>5261</v>
      </c>
      <c r="E16" s="227" t="s">
        <v>52</v>
      </c>
      <c r="F16" s="255" t="s">
        <v>292</v>
      </c>
      <c r="G16" s="597">
        <f>SUM(G12:G15)</f>
        <v>232603</v>
      </c>
      <c r="H16" s="598">
        <f>SUM(H12:H15)</f>
        <v>246980</v>
      </c>
    </row>
    <row r="17" spans="1:8" ht="31.5">
      <c r="A17" s="185" t="s">
        <v>293</v>
      </c>
      <c r="B17" s="181" t="s">
        <v>294</v>
      </c>
      <c r="C17" s="307">
        <v>165</v>
      </c>
      <c r="D17" s="308">
        <v>533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-5597</v>
      </c>
      <c r="D18" s="308">
        <v>2373</v>
      </c>
      <c r="E18" s="225" t="s">
        <v>297</v>
      </c>
      <c r="F18" s="229" t="s">
        <v>298</v>
      </c>
      <c r="G18" s="608">
        <v>0</v>
      </c>
      <c r="H18" s="609">
        <v>0</v>
      </c>
    </row>
    <row r="19" spans="1:8">
      <c r="A19" s="185" t="s">
        <v>299</v>
      </c>
      <c r="B19" s="181" t="s">
        <v>300</v>
      </c>
      <c r="C19" s="307">
        <v>5069</v>
      </c>
      <c r="D19" s="308">
        <v>5654</v>
      </c>
      <c r="E19" s="185" t="s">
        <v>301</v>
      </c>
      <c r="F19" s="228" t="s">
        <v>302</v>
      </c>
      <c r="G19" s="307">
        <v>0</v>
      </c>
      <c r="H19" s="308">
        <v>0</v>
      </c>
    </row>
    <row r="20" spans="1:8">
      <c r="A20" s="226" t="s">
        <v>303</v>
      </c>
      <c r="B20" s="181" t="s">
        <v>304</v>
      </c>
      <c r="C20" s="307">
        <v>546</v>
      </c>
      <c r="D20" s="308">
        <v>1939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>
        <v>3671</v>
      </c>
      <c r="D21" s="308">
        <v>1679</v>
      </c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7">
        <f>SUM(C12:C18)+C19</f>
        <v>216190</v>
      </c>
      <c r="D22" s="598">
        <f>SUM(D12:D18)+D19</f>
        <v>215221</v>
      </c>
      <c r="E22" s="185" t="s">
        <v>309</v>
      </c>
      <c r="F22" s="228" t="s">
        <v>310</v>
      </c>
      <c r="G22" s="307">
        <v>0</v>
      </c>
      <c r="H22" s="308">
        <v>1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>
        <v>0</v>
      </c>
    </row>
    <row r="25" spans="1:8" ht="31.5">
      <c r="A25" s="185" t="s">
        <v>316</v>
      </c>
      <c r="B25" s="228" t="s">
        <v>317</v>
      </c>
      <c r="C25" s="307">
        <v>643</v>
      </c>
      <c r="D25" s="308">
        <v>1136</v>
      </c>
      <c r="E25" s="185" t="s">
        <v>318</v>
      </c>
      <c r="F25" s="228" t="s">
        <v>319</v>
      </c>
      <c r="G25" s="307">
        <v>2102</v>
      </c>
      <c r="H25" s="308">
        <v>2096</v>
      </c>
    </row>
    <row r="26" spans="1:8" ht="31.5">
      <c r="A26" s="185" t="s">
        <v>320</v>
      </c>
      <c r="B26" s="228" t="s">
        <v>321</v>
      </c>
      <c r="C26" s="307">
        <v>0</v>
      </c>
      <c r="D26" s="308">
        <v>0</v>
      </c>
      <c r="E26" s="185" t="s">
        <v>322</v>
      </c>
      <c r="F26" s="228" t="s">
        <v>323</v>
      </c>
      <c r="G26" s="307">
        <v>0</v>
      </c>
      <c r="H26" s="308">
        <v>0</v>
      </c>
    </row>
    <row r="27" spans="1:8" ht="31.5">
      <c r="A27" s="185" t="s">
        <v>324</v>
      </c>
      <c r="B27" s="228" t="s">
        <v>325</v>
      </c>
      <c r="C27" s="307">
        <v>4543</v>
      </c>
      <c r="D27" s="308">
        <v>5454</v>
      </c>
      <c r="E27" s="227" t="s">
        <v>104</v>
      </c>
      <c r="F27" s="229" t="s">
        <v>326</v>
      </c>
      <c r="G27" s="597">
        <f>SUM(G22:G26)</f>
        <v>2102</v>
      </c>
      <c r="H27" s="598">
        <f>SUM(H22:H26)</f>
        <v>2097</v>
      </c>
    </row>
    <row r="28" spans="1:8">
      <c r="A28" s="185" t="s">
        <v>79</v>
      </c>
      <c r="B28" s="228" t="s">
        <v>327</v>
      </c>
      <c r="C28" s="307">
        <v>0</v>
      </c>
      <c r="D28" s="308">
        <v>0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7">
        <f>SUM(C25:C28)</f>
        <v>5186</v>
      </c>
      <c r="D29" s="598">
        <f>SUM(D25:D28)</f>
        <v>6590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221376</v>
      </c>
      <c r="D31" s="604">
        <f>D29+D22</f>
        <v>221811</v>
      </c>
      <c r="E31" s="242" t="s">
        <v>800</v>
      </c>
      <c r="F31" s="257" t="s">
        <v>331</v>
      </c>
      <c r="G31" s="244">
        <f>G16+G18+G27</f>
        <v>234705</v>
      </c>
      <c r="H31" s="245">
        <f>H16+H18+H27</f>
        <v>249077</v>
      </c>
    </row>
    <row r="32" spans="1:8">
      <c r="A32" s="224"/>
      <c r="B32" s="177"/>
      <c r="C32" s="595"/>
      <c r="D32" s="596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13329</v>
      </c>
      <c r="D33" s="235">
        <f>IF((H31-D31)&gt;0,H31-D31,0)</f>
        <v>27266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0</v>
      </c>
      <c r="D34" s="308">
        <v>0</v>
      </c>
      <c r="E34" s="225" t="s">
        <v>338</v>
      </c>
      <c r="F34" s="228" t="s">
        <v>339</v>
      </c>
      <c r="G34" s="307">
        <v>0</v>
      </c>
      <c r="H34" s="308">
        <v>0</v>
      </c>
    </row>
    <row r="35" spans="1:8">
      <c r="A35" s="225" t="s">
        <v>340</v>
      </c>
      <c r="B35" s="229" t="s">
        <v>341</v>
      </c>
      <c r="C35" s="307">
        <v>0</v>
      </c>
      <c r="D35" s="308">
        <v>0</v>
      </c>
      <c r="E35" s="225" t="s">
        <v>342</v>
      </c>
      <c r="F35" s="228" t="s">
        <v>343</v>
      </c>
      <c r="G35" s="307">
        <v>0</v>
      </c>
      <c r="H35" s="308">
        <v>0</v>
      </c>
    </row>
    <row r="36" spans="1:8" ht="16.5" thickBot="1">
      <c r="A36" s="249" t="s">
        <v>344</v>
      </c>
      <c r="B36" s="247" t="s">
        <v>345</v>
      </c>
      <c r="C36" s="605">
        <f>C31-C34+C35</f>
        <v>221376</v>
      </c>
      <c r="D36" s="606">
        <f>D31-D34+D35</f>
        <v>221811</v>
      </c>
      <c r="E36" s="253" t="s">
        <v>346</v>
      </c>
      <c r="F36" s="247" t="s">
        <v>347</v>
      </c>
      <c r="G36" s="258">
        <f>G35-G34+G31</f>
        <v>234705</v>
      </c>
      <c r="H36" s="259">
        <f>H35-H34+H31</f>
        <v>249077</v>
      </c>
    </row>
    <row r="37" spans="1:8">
      <c r="A37" s="252" t="s">
        <v>348</v>
      </c>
      <c r="B37" s="222" t="s">
        <v>349</v>
      </c>
      <c r="C37" s="603">
        <f>IF((G36-C36)&gt;0,G36-C36,0)</f>
        <v>13329</v>
      </c>
      <c r="D37" s="604">
        <f>IF((H36-D36)&gt;0,H36-D36,0)</f>
        <v>27266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7">
        <f>C39+C40+C41</f>
        <v>1631</v>
      </c>
      <c r="D38" s="598">
        <f>D39+D40+D41</f>
        <v>3149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1296</v>
      </c>
      <c r="D39" s="308">
        <v>2302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335</v>
      </c>
      <c r="D40" s="308">
        <v>847</v>
      </c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>
        <v>0</v>
      </c>
      <c r="D41" s="308">
        <v>0</v>
      </c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11698</v>
      </c>
      <c r="D42" s="235">
        <f>+IF((H36-D36-D38)&gt;0,H36-D36-D38,0)</f>
        <v>24117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188">
        <v>28</v>
      </c>
      <c r="D43" s="187">
        <v>0</v>
      </c>
      <c r="E43" s="224" t="s">
        <v>364</v>
      </c>
      <c r="F43" s="186" t="s">
        <v>366</v>
      </c>
      <c r="G43" s="554">
        <v>0</v>
      </c>
      <c r="H43" s="607">
        <v>18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11670</v>
      </c>
      <c r="D44" s="259">
        <f>IF(H42=0,IF(D42-D43&gt;0,D42-D43+H43,0),IF(H42-H43&lt;0,H43-H42+D42,0))</f>
        <v>24135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234705</v>
      </c>
      <c r="D45" s="600">
        <f>D36+D38+D42</f>
        <v>249077</v>
      </c>
      <c r="E45" s="261" t="s">
        <v>373</v>
      </c>
      <c r="F45" s="263" t="s">
        <v>374</v>
      </c>
      <c r="G45" s="599">
        <f>G42+G36</f>
        <v>234705</v>
      </c>
      <c r="H45" s="600">
        <f>H42+H36</f>
        <v>249077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60" t="s">
        <v>950</v>
      </c>
      <c r="B50" s="670">
        <f>pdeReportingDate</f>
        <v>43189</v>
      </c>
      <c r="C50" s="670"/>
      <c r="D50" s="670"/>
      <c r="E50" s="670"/>
      <c r="F50" s="670"/>
      <c r="G50" s="670"/>
      <c r="H50" s="670"/>
      <c r="M50" s="92"/>
    </row>
    <row r="51" spans="1:13" s="41" customFormat="1">
      <c r="A51" s="660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60"/>
      <c r="B53" s="51"/>
      <c r="C53" s="51"/>
      <c r="D53" s="51"/>
      <c r="E53" s="51"/>
      <c r="F53" s="51"/>
      <c r="G53" s="51"/>
      <c r="H53" s="51"/>
      <c r="M53" s="92"/>
    </row>
    <row r="54" spans="1:13" s="41" customFormat="1">
      <c r="A54" s="661" t="s">
        <v>8</v>
      </c>
      <c r="B54" s="671" t="str">
        <f>authorName</f>
        <v>Златка Илиева</v>
      </c>
      <c r="C54" s="671"/>
      <c r="D54" s="671"/>
      <c r="E54" s="671"/>
      <c r="F54" s="671"/>
      <c r="G54" s="671"/>
      <c r="H54" s="671"/>
    </row>
    <row r="55" spans="1:13" s="41" customFormat="1">
      <c r="A55" s="661"/>
      <c r="B55" s="75"/>
      <c r="C55" s="75"/>
      <c r="D55" s="75"/>
      <c r="E55" s="75"/>
      <c r="F55" s="75"/>
      <c r="G55" s="75"/>
      <c r="H55" s="75"/>
    </row>
    <row r="56" spans="1:13" s="41" customFormat="1">
      <c r="A56" s="661"/>
      <c r="B56" s="75"/>
      <c r="C56" s="75"/>
      <c r="D56" s="75"/>
      <c r="E56" s="75"/>
      <c r="F56" s="75"/>
      <c r="G56" s="75"/>
      <c r="H56" s="75"/>
    </row>
    <row r="57" spans="1:13" s="41" customFormat="1">
      <c r="A57" s="661"/>
      <c r="B57" s="75"/>
      <c r="C57" s="75"/>
      <c r="D57" s="75"/>
      <c r="E57" s="75"/>
      <c r="F57" s="75"/>
      <c r="G57" s="75"/>
      <c r="H57" s="75"/>
    </row>
    <row r="58" spans="1:13" s="41" customFormat="1">
      <c r="A58" s="661" t="s">
        <v>894</v>
      </c>
      <c r="B58" s="672"/>
      <c r="C58" s="672"/>
      <c r="D58" s="672"/>
      <c r="E58" s="672"/>
      <c r="F58" s="672"/>
      <c r="G58" s="672"/>
      <c r="H58" s="672"/>
    </row>
    <row r="59" spans="1:13" ht="15.75" customHeight="1">
      <c r="A59" s="662"/>
      <c r="B59" s="673" t="str">
        <f>Начална!B17</f>
        <v>Димитър Димитров</v>
      </c>
      <c r="C59" s="669"/>
      <c r="D59" s="669"/>
      <c r="E59" s="669"/>
      <c r="F59" s="543"/>
      <c r="G59" s="44"/>
      <c r="H59" s="41"/>
    </row>
    <row r="60" spans="1:13" ht="15.75" customHeight="1">
      <c r="A60" s="662"/>
      <c r="B60" s="669"/>
      <c r="C60" s="669"/>
      <c r="D60" s="669"/>
      <c r="E60" s="669"/>
      <c r="F60" s="543"/>
      <c r="G60" s="44"/>
      <c r="H60" s="41"/>
    </row>
    <row r="61" spans="1:13" ht="15.75" customHeight="1">
      <c r="A61" s="662"/>
      <c r="B61" s="669"/>
      <c r="C61" s="669"/>
      <c r="D61" s="669"/>
      <c r="E61" s="669"/>
      <c r="F61" s="543"/>
      <c r="G61" s="44"/>
      <c r="H61" s="41"/>
    </row>
    <row r="62" spans="1:13" ht="15.75" customHeight="1">
      <c r="A62" s="662"/>
      <c r="B62" s="669"/>
      <c r="C62" s="669"/>
      <c r="D62" s="669"/>
      <c r="E62" s="669"/>
      <c r="F62" s="543"/>
      <c r="G62" s="44"/>
      <c r="H62" s="41"/>
    </row>
    <row r="63" spans="1:13">
      <c r="A63" s="662"/>
      <c r="B63" s="669"/>
      <c r="C63" s="669"/>
      <c r="D63" s="669"/>
      <c r="E63" s="669"/>
      <c r="F63" s="543"/>
      <c r="G63" s="44"/>
      <c r="H63" s="41"/>
    </row>
    <row r="64" spans="1:13">
      <c r="A64" s="662"/>
      <c r="B64" s="669"/>
      <c r="C64" s="669"/>
      <c r="D64" s="669"/>
      <c r="E64" s="669"/>
      <c r="F64" s="543"/>
      <c r="G64" s="44"/>
      <c r="H64" s="41"/>
    </row>
    <row r="65" spans="1:8">
      <c r="A65" s="662"/>
      <c r="B65" s="669"/>
      <c r="C65" s="669"/>
      <c r="D65" s="669"/>
      <c r="E65" s="669"/>
      <c r="F65" s="543"/>
      <c r="G65" s="44"/>
      <c r="H65" s="41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535"/>
      <c r="D104" s="535"/>
      <c r="E104" s="31"/>
      <c r="F104" s="31"/>
      <c r="G104" s="537"/>
      <c r="H104" s="537"/>
    </row>
    <row r="105" spans="1:8">
      <c r="A105" s="31"/>
      <c r="B105" s="31"/>
      <c r="C105" s="535"/>
      <c r="D105" s="535"/>
      <c r="E105" s="31"/>
      <c r="F105" s="31"/>
      <c r="G105" s="537"/>
      <c r="H105" s="537"/>
    </row>
    <row r="106" spans="1:8">
      <c r="A106" s="31"/>
      <c r="B106" s="31"/>
      <c r="C106" s="535"/>
      <c r="D106" s="535"/>
      <c r="E106" s="31"/>
      <c r="F106" s="31"/>
      <c r="G106" s="537"/>
      <c r="H106" s="537"/>
    </row>
    <row r="107" spans="1:8">
      <c r="A107" s="31"/>
      <c r="B107" s="31"/>
      <c r="C107" s="535"/>
      <c r="D107" s="535"/>
      <c r="E107" s="31"/>
      <c r="F107" s="31"/>
      <c r="G107" s="537"/>
      <c r="H107" s="537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  <row r="366" spans="1:6">
      <c r="A366" s="31"/>
      <c r="B366" s="31"/>
      <c r="C366" s="30"/>
      <c r="D366" s="30"/>
      <c r="E366" s="31"/>
      <c r="F366" s="31"/>
    </row>
    <row r="367" spans="1:6">
      <c r="A367" s="31"/>
      <c r="B367" s="31"/>
      <c r="C367" s="30"/>
      <c r="D367" s="30"/>
      <c r="E367" s="31"/>
      <c r="F367" s="31"/>
    </row>
  </sheetData>
  <sheetProtection password="D554" sheet="1" objects="1" scenarios="1" insertRows="0"/>
  <mergeCells count="11">
    <mergeCell ref="B65:E65"/>
    <mergeCell ref="A47:E47"/>
    <mergeCell ref="B50:H50"/>
    <mergeCell ref="B54:H54"/>
    <mergeCell ref="B58:H58"/>
    <mergeCell ref="B59:E59"/>
    <mergeCell ref="B60:E60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39370078740157483" header="0.31496062992125984" footer="0.31496062992125984"/>
  <pageSetup paperSize="9"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5"/>
  <sheetViews>
    <sheetView topLeftCell="A13" zoomScale="80" zoomScaleNormal="80" zoomScaleSheetLayoutView="80" workbookViewId="0">
      <selection activeCell="C48" sqref="C48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НЕОХИМ АД - ДРУЖЕСТВО - МАЙКА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836144932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229736</v>
      </c>
      <c r="D11" s="187">
        <v>289640</v>
      </c>
      <c r="E11" s="168"/>
      <c r="F11" s="168"/>
    </row>
    <row r="12" spans="1:13">
      <c r="A12" s="268" t="s">
        <v>380</v>
      </c>
      <c r="B12" s="169" t="s">
        <v>381</v>
      </c>
      <c r="C12" s="188">
        <v>-211167</v>
      </c>
      <c r="D12" s="187">
        <v>-205050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-25766</v>
      </c>
      <c r="D14" s="187">
        <v>-25258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10157</v>
      </c>
      <c r="D15" s="187">
        <v>174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v>-1772</v>
      </c>
      <c r="D16" s="187">
        <v>-1922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>
        <v>0</v>
      </c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-166</v>
      </c>
      <c r="D18" s="187">
        <v>-299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0</v>
      </c>
      <c r="D19" s="187"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-1295</v>
      </c>
      <c r="D20" s="187">
        <v>-809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-273</v>
      </c>
      <c r="D21" s="628">
        <f>SUM(D11:D20)</f>
        <v>56477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-5084</v>
      </c>
      <c r="D23" s="187">
        <v>-5739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384</v>
      </c>
      <c r="D24" s="187">
        <v>355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>
        <v>0</v>
      </c>
      <c r="D25" s="187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>
        <v>0</v>
      </c>
      <c r="D27" s="187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>
        <v>0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>
        <v>0</v>
      </c>
      <c r="D29" s="187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>
        <v>0</v>
      </c>
      <c r="D30" s="187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>
        <v>0</v>
      </c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>
        <v>0</v>
      </c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-4700</v>
      </c>
      <c r="D33" s="628">
        <f>SUM(D23:D32)</f>
        <v>-5384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5"/>
      <c r="D34" s="626"/>
      <c r="E34" s="168"/>
      <c r="F34" s="168"/>
    </row>
    <row r="35" spans="1:13">
      <c r="A35" s="268" t="s">
        <v>423</v>
      </c>
      <c r="B35" s="169" t="s">
        <v>424</v>
      </c>
      <c r="C35" s="188">
        <v>0</v>
      </c>
      <c r="D35" s="187">
        <v>0</v>
      </c>
      <c r="E35" s="168"/>
      <c r="F35" s="168"/>
    </row>
    <row r="36" spans="1:13">
      <c r="A36" s="269" t="s">
        <v>425</v>
      </c>
      <c r="B36" s="169" t="s">
        <v>426</v>
      </c>
      <c r="C36" s="188">
        <v>0</v>
      </c>
      <c r="D36" s="187">
        <v>0</v>
      </c>
      <c r="E36" s="168"/>
      <c r="F36" s="168"/>
    </row>
    <row r="37" spans="1:13">
      <c r="A37" s="268" t="s">
        <v>427</v>
      </c>
      <c r="B37" s="169" t="s">
        <v>428</v>
      </c>
      <c r="C37" s="188">
        <v>45024</v>
      </c>
      <c r="D37" s="187">
        <v>106120</v>
      </c>
      <c r="E37" s="168"/>
      <c r="F37" s="168"/>
    </row>
    <row r="38" spans="1:13">
      <c r="A38" s="268" t="s">
        <v>429</v>
      </c>
      <c r="B38" s="169" t="s">
        <v>430</v>
      </c>
      <c r="C38" s="188">
        <v>-62203</v>
      </c>
      <c r="D38" s="187">
        <v>-104678</v>
      </c>
      <c r="E38" s="168"/>
      <c r="F38" s="168"/>
    </row>
    <row r="39" spans="1:13">
      <c r="A39" s="268" t="s">
        <v>431</v>
      </c>
      <c r="B39" s="169" t="s">
        <v>432</v>
      </c>
      <c r="C39" s="188">
        <v>-59</v>
      </c>
      <c r="D39" s="187">
        <v>-75</v>
      </c>
      <c r="E39" s="168"/>
      <c r="F39" s="168"/>
    </row>
    <row r="40" spans="1:13" ht="31.5">
      <c r="A40" s="268" t="s">
        <v>433</v>
      </c>
      <c r="B40" s="169" t="s">
        <v>434</v>
      </c>
      <c r="C40" s="188">
        <v>-480</v>
      </c>
      <c r="D40" s="187">
        <v>-896</v>
      </c>
      <c r="E40" s="168"/>
      <c r="F40" s="168"/>
    </row>
    <row r="41" spans="1:13">
      <c r="A41" s="268" t="s">
        <v>435</v>
      </c>
      <c r="B41" s="169" t="s">
        <v>436</v>
      </c>
      <c r="C41" s="188">
        <v>-3301</v>
      </c>
      <c r="D41" s="187">
        <v>-2020</v>
      </c>
      <c r="E41" s="168"/>
      <c r="F41" s="168"/>
    </row>
    <row r="42" spans="1:13">
      <c r="A42" s="268" t="s">
        <v>437</v>
      </c>
      <c r="B42" s="169" t="s">
        <v>438</v>
      </c>
      <c r="C42" s="188">
        <v>0</v>
      </c>
      <c r="D42" s="187">
        <v>2233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9">
        <f>SUM(C35:C42)</f>
        <v>-21019</v>
      </c>
      <c r="D43" s="630">
        <f>SUM(D35:D42)</f>
        <v>684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-25992</v>
      </c>
      <c r="D44" s="298">
        <f>D43+D33+D21</f>
        <v>51777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52963</v>
      </c>
      <c r="D45" s="300">
        <v>1207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26971</v>
      </c>
      <c r="D46" s="302">
        <f>D45+D44</f>
        <v>52984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26971</v>
      </c>
      <c r="D47" s="289">
        <v>52963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0</v>
      </c>
      <c r="D48" s="272">
        <v>21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8" t="s">
        <v>941</v>
      </c>
      <c r="G50" s="171"/>
      <c r="H50" s="171"/>
    </row>
    <row r="51" spans="1:13">
      <c r="A51" s="675" t="s">
        <v>947</v>
      </c>
      <c r="B51" s="675"/>
      <c r="C51" s="675"/>
      <c r="D51" s="675"/>
      <c r="G51" s="171"/>
      <c r="H51" s="171"/>
    </row>
    <row r="52" spans="1:13">
      <c r="A52" s="659"/>
      <c r="B52" s="659"/>
      <c r="C52" s="659"/>
      <c r="D52" s="659"/>
      <c r="G52" s="171"/>
      <c r="H52" s="171"/>
    </row>
    <row r="53" spans="1:13">
      <c r="A53" s="659"/>
      <c r="B53" s="659"/>
      <c r="C53" s="659"/>
      <c r="D53" s="659"/>
      <c r="G53" s="171"/>
      <c r="H53" s="171"/>
    </row>
    <row r="54" spans="1:13" s="41" customFormat="1">
      <c r="A54" s="660" t="s">
        <v>950</v>
      </c>
      <c r="B54" s="670">
        <f>pdeReportingDate</f>
        <v>43189</v>
      </c>
      <c r="C54" s="670"/>
      <c r="D54" s="670"/>
      <c r="E54" s="670"/>
      <c r="F54" s="663"/>
      <c r="G54" s="663"/>
      <c r="H54" s="663"/>
      <c r="M54" s="92"/>
    </row>
    <row r="55" spans="1:13" s="41" customFormat="1">
      <c r="A55" s="660"/>
      <c r="B55" s="670"/>
      <c r="C55" s="670"/>
      <c r="D55" s="670"/>
      <c r="E55" s="670"/>
      <c r="F55" s="51"/>
      <c r="G55" s="51"/>
      <c r="H55" s="51"/>
      <c r="M55" s="92"/>
    </row>
    <row r="56" spans="1:13" s="41" customFormat="1">
      <c r="A56" s="660"/>
      <c r="B56" s="51"/>
      <c r="C56" s="51"/>
      <c r="D56" s="51"/>
      <c r="E56" s="51"/>
      <c r="F56" s="51"/>
      <c r="G56" s="51"/>
      <c r="H56" s="51"/>
      <c r="M56" s="92"/>
    </row>
    <row r="57" spans="1:13" s="41" customFormat="1">
      <c r="A57" s="660"/>
      <c r="B57" s="51"/>
      <c r="C57" s="51"/>
      <c r="D57" s="51"/>
      <c r="E57" s="51"/>
      <c r="F57" s="51"/>
      <c r="G57" s="51"/>
      <c r="H57" s="51"/>
      <c r="M57" s="92"/>
    </row>
    <row r="58" spans="1:13" s="41" customFormat="1">
      <c r="A58" s="661" t="s">
        <v>8</v>
      </c>
      <c r="B58" s="671" t="str">
        <f>authorName</f>
        <v>Златка Илиева</v>
      </c>
      <c r="C58" s="671"/>
      <c r="D58" s="671"/>
      <c r="E58" s="671"/>
      <c r="F58" s="75"/>
      <c r="G58" s="75"/>
      <c r="H58" s="75"/>
    </row>
    <row r="59" spans="1:13" s="41" customFormat="1">
      <c r="A59" s="661"/>
      <c r="B59" s="671"/>
      <c r="C59" s="671"/>
      <c r="D59" s="671"/>
      <c r="E59" s="671"/>
      <c r="F59" s="75"/>
      <c r="G59" s="75"/>
      <c r="H59" s="75"/>
    </row>
    <row r="60" spans="1:13" s="41" customFormat="1">
      <c r="A60" s="661"/>
      <c r="B60" s="75"/>
      <c r="C60" s="75"/>
      <c r="D60" s="75"/>
      <c r="E60" s="75"/>
      <c r="F60" s="75"/>
      <c r="G60" s="75"/>
      <c r="H60" s="75"/>
    </row>
    <row r="61" spans="1:13" s="41" customFormat="1">
      <c r="A61" s="661"/>
      <c r="B61" s="75"/>
      <c r="C61" s="75"/>
      <c r="D61" s="75"/>
      <c r="E61" s="75"/>
      <c r="F61" s="75"/>
      <c r="G61" s="75"/>
      <c r="H61" s="75"/>
    </row>
    <row r="62" spans="1:13" s="41" customFormat="1">
      <c r="A62" s="661" t="s">
        <v>894</v>
      </c>
      <c r="B62" s="671"/>
      <c r="C62" s="671"/>
      <c r="D62" s="671"/>
      <c r="E62" s="671"/>
      <c r="F62" s="75"/>
      <c r="G62" s="75"/>
      <c r="H62" s="75"/>
    </row>
    <row r="63" spans="1:13" s="182" customFormat="1">
      <c r="A63" s="662"/>
      <c r="B63" s="673" t="str">
        <f>Начална!B17</f>
        <v>Димитър Димитров</v>
      </c>
      <c r="C63" s="669"/>
      <c r="D63" s="669"/>
      <c r="E63" s="669"/>
      <c r="F63" s="543"/>
      <c r="G63" s="44"/>
      <c r="H63" s="41"/>
    </row>
    <row r="64" spans="1:13">
      <c r="A64" s="662"/>
      <c r="B64" s="669"/>
      <c r="C64" s="669"/>
      <c r="D64" s="669"/>
      <c r="E64" s="669"/>
      <c r="F64" s="543"/>
      <c r="G64" s="44"/>
      <c r="H64" s="41"/>
    </row>
    <row r="65" spans="1:8">
      <c r="A65" s="662"/>
      <c r="B65" s="669"/>
      <c r="C65" s="669"/>
      <c r="D65" s="669"/>
      <c r="E65" s="669"/>
      <c r="F65" s="543"/>
      <c r="G65" s="44"/>
      <c r="H65" s="41"/>
    </row>
    <row r="66" spans="1:8">
      <c r="A66" s="662"/>
      <c r="B66" s="669"/>
      <c r="C66" s="669"/>
      <c r="D66" s="669"/>
      <c r="E66" s="669"/>
      <c r="F66" s="543"/>
      <c r="G66" s="44"/>
      <c r="H66" s="41"/>
    </row>
    <row r="67" spans="1:8">
      <c r="A67" s="662"/>
      <c r="B67" s="669"/>
      <c r="C67" s="669"/>
      <c r="D67" s="669"/>
      <c r="E67" s="669"/>
      <c r="F67" s="543"/>
      <c r="G67" s="44"/>
      <c r="H67" s="41"/>
    </row>
    <row r="68" spans="1:8">
      <c r="A68" s="662"/>
      <c r="B68" s="669"/>
      <c r="C68" s="669"/>
      <c r="D68" s="669"/>
      <c r="E68" s="669"/>
      <c r="F68" s="543"/>
      <c r="G68" s="44"/>
      <c r="H68" s="41"/>
    </row>
    <row r="69" spans="1:8">
      <c r="A69" s="662"/>
      <c r="B69" s="669"/>
      <c r="C69" s="669"/>
      <c r="D69" s="669"/>
      <c r="E69" s="669"/>
      <c r="F69" s="543"/>
      <c r="G69" s="44"/>
      <c r="H69" s="4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  <row r="104" spans="7:8">
      <c r="G104" s="171"/>
      <c r="H104" s="171"/>
    </row>
    <row r="105" spans="7:8">
      <c r="G105" s="171"/>
      <c r="H105" s="171"/>
    </row>
  </sheetData>
  <sheetProtection password="D554" sheet="1" objects="1" scenarios="1" insertRows="0"/>
  <mergeCells count="13">
    <mergeCell ref="A51:D51"/>
    <mergeCell ref="B63:E63"/>
    <mergeCell ref="B64:E64"/>
    <mergeCell ref="B65:E65"/>
    <mergeCell ref="B66:E66"/>
    <mergeCell ref="B68:E68"/>
    <mergeCell ref="B69:E69"/>
    <mergeCell ref="B54:E54"/>
    <mergeCell ref="B55:E55"/>
    <mergeCell ref="B58:E58"/>
    <mergeCell ref="B59:E59"/>
    <mergeCell ref="B62:E62"/>
    <mergeCell ref="B67:E6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9"/>
  <sheetViews>
    <sheetView view="pageBreakPreview" zoomScale="80" zoomScaleNormal="100" zoomScaleSheetLayoutView="80" workbookViewId="0">
      <selection activeCell="L34" sqref="L34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НЕОХИМ АД - ДРУЖЕСТВО - МАЙКА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836144932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3">
        <f>'1-Баланс'!H18</f>
        <v>2586</v>
      </c>
      <c r="D13" s="553">
        <f>'1-Баланс'!H20</f>
        <v>-3507</v>
      </c>
      <c r="E13" s="553">
        <f>'1-Баланс'!H21</f>
        <v>0</v>
      </c>
      <c r="F13" s="553">
        <f>'1-Баланс'!H23</f>
        <v>265</v>
      </c>
      <c r="G13" s="553">
        <f>'1-Баланс'!H24</f>
        <v>0</v>
      </c>
      <c r="H13" s="554">
        <f>'1-Баланс'!H25</f>
        <v>-1321</v>
      </c>
      <c r="I13" s="553">
        <f>'1-Баланс'!H29+'1-Баланс'!H32</f>
        <v>103978</v>
      </c>
      <c r="J13" s="553">
        <f>'1-Баланс'!H30+'1-Баланс'!H33</f>
        <v>0</v>
      </c>
      <c r="K13" s="554">
        <v>0</v>
      </c>
      <c r="L13" s="553">
        <f>SUM(C13:K13)</f>
        <v>102001</v>
      </c>
      <c r="M13" s="555">
        <f>'1-Баланс'!H40</f>
        <v>-65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553">
        <f t="shared" si="1"/>
        <v>0</v>
      </c>
      <c r="M15" s="308">
        <v>0</v>
      </c>
      <c r="N15" s="160"/>
    </row>
    <row r="16" spans="1:14">
      <c r="A16" s="518" t="s">
        <v>473</v>
      </c>
      <c r="B16" s="519" t="s">
        <v>474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553">
        <f t="shared" si="1"/>
        <v>0</v>
      </c>
      <c r="M16" s="308">
        <v>0</v>
      </c>
      <c r="N16" s="160"/>
    </row>
    <row r="17" spans="1:14" ht="31.5">
      <c r="A17" s="516" t="s">
        <v>475</v>
      </c>
      <c r="B17" s="517" t="s">
        <v>476</v>
      </c>
      <c r="C17" s="622">
        <f>C13+C14</f>
        <v>2586</v>
      </c>
      <c r="D17" s="622">
        <f t="shared" ref="D17:M17" si="2">D13+D14</f>
        <v>-3507</v>
      </c>
      <c r="E17" s="622">
        <f t="shared" si="2"/>
        <v>0</v>
      </c>
      <c r="F17" s="622">
        <f t="shared" si="2"/>
        <v>265</v>
      </c>
      <c r="G17" s="622">
        <f t="shared" si="2"/>
        <v>0</v>
      </c>
      <c r="H17" s="622">
        <f t="shared" si="2"/>
        <v>-1321</v>
      </c>
      <c r="I17" s="622">
        <f t="shared" si="2"/>
        <v>103978</v>
      </c>
      <c r="J17" s="622">
        <f t="shared" si="2"/>
        <v>0</v>
      </c>
      <c r="K17" s="622">
        <f t="shared" si="2"/>
        <v>0</v>
      </c>
      <c r="L17" s="553">
        <f t="shared" si="1"/>
        <v>102001</v>
      </c>
      <c r="M17" s="623">
        <f t="shared" si="2"/>
        <v>-65</v>
      </c>
      <c r="N17" s="160"/>
    </row>
    <row r="18" spans="1:14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11698</v>
      </c>
      <c r="J18" s="553">
        <f>+'1-Баланс'!G33</f>
        <v>0</v>
      </c>
      <c r="K18" s="554">
        <v>0</v>
      </c>
      <c r="L18" s="553">
        <f t="shared" si="1"/>
        <v>11698</v>
      </c>
      <c r="M18" s="607">
        <v>0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-3362</v>
      </c>
      <c r="J19" s="159">
        <f>J20+J21</f>
        <v>0</v>
      </c>
      <c r="K19" s="159">
        <f t="shared" si="3"/>
        <v>0</v>
      </c>
      <c r="L19" s="553">
        <f t="shared" si="1"/>
        <v>-3362</v>
      </c>
      <c r="M19" s="306">
        <f>M20+M21</f>
        <v>0</v>
      </c>
      <c r="N19" s="160"/>
    </row>
    <row r="20" spans="1:14">
      <c r="A20" s="520" t="s">
        <v>481</v>
      </c>
      <c r="B20" s="521" t="s">
        <v>482</v>
      </c>
      <c r="C20" s="307">
        <v>0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-3362</v>
      </c>
      <c r="J20" s="307">
        <v>0</v>
      </c>
      <c r="K20" s="307">
        <v>0</v>
      </c>
      <c r="L20" s="553">
        <f>SUM(C20:K20)</f>
        <v>-3362</v>
      </c>
      <c r="M20" s="308">
        <v>0</v>
      </c>
      <c r="N20" s="160"/>
    </row>
    <row r="21" spans="1:14">
      <c r="A21" s="520" t="s">
        <v>483</v>
      </c>
      <c r="B21" s="521" t="s">
        <v>484</v>
      </c>
      <c r="C21" s="307">
        <v>0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553">
        <f t="shared" si="1"/>
        <v>0</v>
      </c>
      <c r="M21" s="308">
        <v>0</v>
      </c>
      <c r="N21" s="160"/>
    </row>
    <row r="22" spans="1:14">
      <c r="A22" s="518" t="s">
        <v>485</v>
      </c>
      <c r="B22" s="519" t="s">
        <v>486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553">
        <f t="shared" si="1"/>
        <v>0</v>
      </c>
      <c r="M22" s="308">
        <v>0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>
        <v>0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553">
        <f t="shared" si="1"/>
        <v>0</v>
      </c>
      <c r="M24" s="308">
        <v>0</v>
      </c>
      <c r="N24" s="160"/>
    </row>
    <row r="25" spans="1:14">
      <c r="A25" s="518" t="s">
        <v>491</v>
      </c>
      <c r="B25" s="519" t="s">
        <v>492</v>
      </c>
      <c r="C25" s="307">
        <v>0</v>
      </c>
      <c r="D25" s="307">
        <v>0</v>
      </c>
      <c r="E25" s="307">
        <v>0</v>
      </c>
      <c r="F25" s="307">
        <v>0</v>
      </c>
      <c r="G25" s="307">
        <v>0</v>
      </c>
      <c r="H25" s="307">
        <v>0</v>
      </c>
      <c r="I25" s="307">
        <v>0</v>
      </c>
      <c r="J25" s="307">
        <v>0</v>
      </c>
      <c r="K25" s="307">
        <v>0</v>
      </c>
      <c r="L25" s="553">
        <f t="shared" si="1"/>
        <v>0</v>
      </c>
      <c r="M25" s="308">
        <v>0</v>
      </c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553">
        <f t="shared" si="1"/>
        <v>0</v>
      </c>
      <c r="M27" s="308">
        <v>0</v>
      </c>
      <c r="N27" s="160"/>
    </row>
    <row r="28" spans="1:14">
      <c r="A28" s="518" t="s">
        <v>491</v>
      </c>
      <c r="B28" s="519" t="s">
        <v>496</v>
      </c>
      <c r="C28" s="307">
        <v>0</v>
      </c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K28" s="307">
        <v>0</v>
      </c>
      <c r="L28" s="553">
        <f t="shared" si="1"/>
        <v>0</v>
      </c>
      <c r="M28" s="308">
        <v>0</v>
      </c>
      <c r="N28" s="160"/>
    </row>
    <row r="29" spans="1:14">
      <c r="A29" s="518" t="s">
        <v>497</v>
      </c>
      <c r="B29" s="519" t="s">
        <v>498</v>
      </c>
      <c r="C29" s="307">
        <v>0</v>
      </c>
      <c r="D29" s="307">
        <v>0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07">
        <v>0</v>
      </c>
      <c r="L29" s="553">
        <f t="shared" si="1"/>
        <v>0</v>
      </c>
      <c r="M29" s="308">
        <v>0</v>
      </c>
      <c r="N29" s="160"/>
    </row>
    <row r="30" spans="1:14">
      <c r="A30" s="518" t="s">
        <v>499</v>
      </c>
      <c r="B30" s="519" t="s">
        <v>500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  <c r="H30" s="307">
        <v>-996</v>
      </c>
      <c r="I30" s="307">
        <v>33</v>
      </c>
      <c r="J30" s="307">
        <v>0</v>
      </c>
      <c r="K30" s="307">
        <v>0</v>
      </c>
      <c r="L30" s="553">
        <f t="shared" si="1"/>
        <v>-963</v>
      </c>
      <c r="M30" s="308">
        <v>36</v>
      </c>
      <c r="N30" s="160"/>
    </row>
    <row r="31" spans="1:14">
      <c r="A31" s="516" t="s">
        <v>501</v>
      </c>
      <c r="B31" s="517" t="s">
        <v>502</v>
      </c>
      <c r="C31" s="622">
        <f>C19+C22+C23+C26+C30+C29+C17+C18</f>
        <v>2586</v>
      </c>
      <c r="D31" s="622">
        <f t="shared" ref="D31:M31" si="6">D19+D22+D23+D26+D30+D29+D17+D18</f>
        <v>-3507</v>
      </c>
      <c r="E31" s="622">
        <f t="shared" si="6"/>
        <v>0</v>
      </c>
      <c r="F31" s="622">
        <f t="shared" si="6"/>
        <v>265</v>
      </c>
      <c r="G31" s="622">
        <f t="shared" si="6"/>
        <v>0</v>
      </c>
      <c r="H31" s="622">
        <f t="shared" si="6"/>
        <v>-2317</v>
      </c>
      <c r="I31" s="622">
        <f t="shared" si="6"/>
        <v>112347</v>
      </c>
      <c r="J31" s="622">
        <f t="shared" si="6"/>
        <v>0</v>
      </c>
      <c r="K31" s="622">
        <f t="shared" si="6"/>
        <v>0</v>
      </c>
      <c r="L31" s="553">
        <f t="shared" si="1"/>
        <v>109374</v>
      </c>
      <c r="M31" s="623">
        <f t="shared" si="6"/>
        <v>-29</v>
      </c>
      <c r="N31" s="157"/>
    </row>
    <row r="32" spans="1:14" ht="31.5">
      <c r="A32" s="518" t="s">
        <v>503</v>
      </c>
      <c r="B32" s="519" t="s">
        <v>504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2028</v>
      </c>
      <c r="J32" s="307">
        <v>0</v>
      </c>
      <c r="K32" s="307">
        <v>0</v>
      </c>
      <c r="L32" s="553">
        <f t="shared" si="1"/>
        <v>2028</v>
      </c>
      <c r="M32" s="308">
        <v>0</v>
      </c>
      <c r="N32" s="160"/>
    </row>
    <row r="33" spans="1:14" ht="32.25" thickBot="1">
      <c r="A33" s="522" t="s">
        <v>505</v>
      </c>
      <c r="B33" s="523" t="s">
        <v>506</v>
      </c>
      <c r="C33" s="309">
        <v>0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09">
        <v>0</v>
      </c>
      <c r="L33" s="621">
        <f t="shared" si="1"/>
        <v>0</v>
      </c>
      <c r="M33" s="310">
        <v>0</v>
      </c>
      <c r="N33" s="160"/>
    </row>
    <row r="34" spans="1:14" ht="32.25" thickBot="1">
      <c r="A34" s="524" t="s">
        <v>507</v>
      </c>
      <c r="B34" s="525" t="s">
        <v>508</v>
      </c>
      <c r="C34" s="556">
        <f t="shared" ref="C34:K34" si="7">C31+C32+C33</f>
        <v>2586</v>
      </c>
      <c r="D34" s="556">
        <f t="shared" si="7"/>
        <v>-3507</v>
      </c>
      <c r="E34" s="556">
        <f t="shared" si="7"/>
        <v>0</v>
      </c>
      <c r="F34" s="556">
        <f t="shared" si="7"/>
        <v>265</v>
      </c>
      <c r="G34" s="556">
        <f t="shared" si="7"/>
        <v>0</v>
      </c>
      <c r="H34" s="556">
        <f t="shared" si="7"/>
        <v>-2317</v>
      </c>
      <c r="I34" s="556">
        <f t="shared" si="7"/>
        <v>114375</v>
      </c>
      <c r="J34" s="556">
        <f t="shared" si="7"/>
        <v>0</v>
      </c>
      <c r="K34" s="556">
        <f t="shared" si="7"/>
        <v>0</v>
      </c>
      <c r="L34" s="620">
        <f t="shared" si="1"/>
        <v>111402</v>
      </c>
      <c r="M34" s="557">
        <f>M31+M32+M33</f>
        <v>-29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60" t="s">
        <v>950</v>
      </c>
      <c r="B38" s="670">
        <f>pdeReportingDate</f>
        <v>43189</v>
      </c>
      <c r="C38" s="670"/>
      <c r="D38" s="670"/>
      <c r="E38" s="670"/>
      <c r="F38" s="670"/>
      <c r="G38" s="670"/>
      <c r="H38" s="670"/>
      <c r="M38" s="160"/>
    </row>
    <row r="39" spans="1:14">
      <c r="A39" s="660"/>
      <c r="B39" s="51"/>
      <c r="C39" s="51"/>
      <c r="D39" s="51"/>
      <c r="E39" s="51"/>
      <c r="F39" s="51"/>
      <c r="G39" s="51"/>
      <c r="H39" s="51"/>
      <c r="M39" s="160"/>
    </row>
    <row r="40" spans="1:14">
      <c r="A40" s="660"/>
      <c r="B40" s="51"/>
      <c r="C40" s="51"/>
      <c r="D40" s="51"/>
      <c r="E40" s="51"/>
      <c r="F40" s="51"/>
      <c r="G40" s="51"/>
      <c r="H40" s="51"/>
      <c r="M40" s="160"/>
    </row>
    <row r="41" spans="1:14">
      <c r="A41" s="660"/>
      <c r="B41" s="51"/>
      <c r="C41" s="51"/>
      <c r="D41" s="51"/>
      <c r="E41" s="51"/>
      <c r="F41" s="51"/>
      <c r="G41" s="51"/>
      <c r="H41" s="51"/>
      <c r="M41" s="160"/>
    </row>
    <row r="42" spans="1:14">
      <c r="A42" s="661" t="s">
        <v>8</v>
      </c>
      <c r="B42" s="671" t="str">
        <f>authorName</f>
        <v>Златка Илиева</v>
      </c>
      <c r="C42" s="671"/>
      <c r="D42" s="671"/>
      <c r="E42" s="671"/>
      <c r="F42" s="671"/>
      <c r="G42" s="671"/>
      <c r="H42" s="671"/>
      <c r="M42" s="160"/>
    </row>
    <row r="43" spans="1:14">
      <c r="A43" s="661"/>
      <c r="B43" s="75"/>
      <c r="C43" s="75"/>
      <c r="D43" s="75"/>
      <c r="E43" s="75"/>
      <c r="F43" s="75"/>
      <c r="G43" s="75"/>
      <c r="H43" s="75"/>
      <c r="M43" s="160"/>
    </row>
    <row r="44" spans="1:14">
      <c r="A44" s="661"/>
      <c r="B44" s="75"/>
      <c r="C44" s="75"/>
      <c r="D44" s="75"/>
      <c r="E44" s="75"/>
      <c r="F44" s="75"/>
      <c r="G44" s="75"/>
      <c r="H44" s="75"/>
      <c r="M44" s="160"/>
    </row>
    <row r="45" spans="1:14">
      <c r="A45" s="661"/>
      <c r="B45" s="75"/>
      <c r="C45" s="75"/>
      <c r="D45" s="75"/>
      <c r="E45" s="75"/>
      <c r="F45" s="75"/>
      <c r="G45" s="75"/>
      <c r="H45" s="75"/>
      <c r="M45" s="160"/>
    </row>
    <row r="46" spans="1:14">
      <c r="A46" s="661" t="s">
        <v>894</v>
      </c>
      <c r="B46" s="672"/>
      <c r="C46" s="672"/>
      <c r="D46" s="672"/>
      <c r="E46" s="672"/>
      <c r="F46" s="672"/>
      <c r="G46" s="672"/>
      <c r="H46" s="672"/>
      <c r="M46" s="160"/>
    </row>
    <row r="47" spans="1:14">
      <c r="A47" s="662"/>
      <c r="B47" s="673" t="str">
        <f>Начална!B17</f>
        <v>Димитър Димитров</v>
      </c>
      <c r="C47" s="669"/>
      <c r="D47" s="669"/>
      <c r="E47" s="669"/>
      <c r="F47" s="543"/>
      <c r="G47" s="44"/>
      <c r="H47" s="41"/>
      <c r="M47" s="160"/>
    </row>
    <row r="48" spans="1:14">
      <c r="A48" s="662"/>
      <c r="B48" s="669"/>
      <c r="C48" s="669"/>
      <c r="D48" s="669"/>
      <c r="E48" s="669"/>
      <c r="F48" s="543"/>
      <c r="G48" s="44"/>
      <c r="H48" s="41"/>
      <c r="M48" s="160"/>
    </row>
    <row r="49" spans="1:13">
      <c r="A49" s="662"/>
      <c r="B49" s="669"/>
      <c r="C49" s="669"/>
      <c r="D49" s="669"/>
      <c r="E49" s="669"/>
      <c r="F49" s="543"/>
      <c r="G49" s="44"/>
      <c r="H49" s="41"/>
      <c r="M49" s="160"/>
    </row>
    <row r="50" spans="1:13">
      <c r="A50" s="662"/>
      <c r="B50" s="669"/>
      <c r="C50" s="669"/>
      <c r="D50" s="669"/>
      <c r="E50" s="669"/>
      <c r="F50" s="543"/>
      <c r="G50" s="44"/>
      <c r="H50" s="41"/>
      <c r="M50" s="160"/>
    </row>
    <row r="51" spans="1:13">
      <c r="A51" s="662"/>
      <c r="B51" s="669"/>
      <c r="C51" s="669"/>
      <c r="D51" s="669"/>
      <c r="E51" s="669"/>
      <c r="F51" s="543"/>
      <c r="G51" s="44"/>
      <c r="H51" s="41"/>
      <c r="M51" s="160"/>
    </row>
    <row r="52" spans="1:13">
      <c r="A52" s="662"/>
      <c r="B52" s="669"/>
      <c r="C52" s="669"/>
      <c r="D52" s="669"/>
      <c r="E52" s="669"/>
      <c r="F52" s="543"/>
      <c r="G52" s="44"/>
      <c r="H52" s="41"/>
      <c r="M52" s="160"/>
    </row>
    <row r="53" spans="1:13">
      <c r="A53" s="662"/>
      <c r="B53" s="669"/>
      <c r="C53" s="669"/>
      <c r="D53" s="669"/>
      <c r="E53" s="669"/>
      <c r="F53" s="543"/>
      <c r="G53" s="44"/>
      <c r="H53" s="41"/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  <row r="538" spans="13:13">
      <c r="M538" s="160"/>
    </row>
    <row r="539" spans="13:13">
      <c r="M539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50:E50"/>
    <mergeCell ref="B51:E51"/>
    <mergeCell ref="B52:E52"/>
    <mergeCell ref="B53:E53"/>
    <mergeCell ref="B38:H38"/>
    <mergeCell ref="B42:H42"/>
    <mergeCell ref="B46:H46"/>
    <mergeCell ref="B47:E47"/>
    <mergeCell ref="B48:E48"/>
    <mergeCell ref="B49:E49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3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7"/>
  <sheetViews>
    <sheetView view="pageBreakPreview" topLeftCell="A7" zoomScale="85" zoomScaleNormal="85" zoomScaleSheetLayoutView="85" workbookViewId="0">
      <selection activeCell="H40" sqref="H39:H40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НЕОХИМ АД - ДРУЖЕСТВО - МАЙКА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836144932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>
        <v>3630</v>
      </c>
      <c r="E11" s="319">
        <v>0</v>
      </c>
      <c r="F11" s="319">
        <v>0</v>
      </c>
      <c r="G11" s="320">
        <f>D11+E11-F11</f>
        <v>3630</v>
      </c>
      <c r="H11" s="319">
        <v>0</v>
      </c>
      <c r="I11" s="319">
        <v>0</v>
      </c>
      <c r="J11" s="320">
        <f>G11+H11-I11</f>
        <v>3630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>
        <v>0</v>
      </c>
      <c r="P11" s="319">
        <v>0</v>
      </c>
      <c r="Q11" s="320">
        <f t="shared" ref="Q11:Q27" si="0">N11+O11-P11</f>
        <v>0</v>
      </c>
      <c r="R11" s="331">
        <f t="shared" ref="R11:R25" si="1">J11-Q11</f>
        <v>3630</v>
      </c>
    </row>
    <row r="12" spans="1:18">
      <c r="A12" s="330" t="s">
        <v>524</v>
      </c>
      <c r="B12" s="312" t="s">
        <v>525</v>
      </c>
      <c r="C12" s="143" t="s">
        <v>526</v>
      </c>
      <c r="D12" s="319">
        <v>18897</v>
      </c>
      <c r="E12" s="319">
        <v>541</v>
      </c>
      <c r="F12" s="319">
        <v>52</v>
      </c>
      <c r="G12" s="320">
        <f t="shared" ref="G12:G41" si="2">D12+E12-F12</f>
        <v>19386</v>
      </c>
      <c r="H12" s="319">
        <v>0</v>
      </c>
      <c r="I12" s="319">
        <v>0</v>
      </c>
      <c r="J12" s="320">
        <f t="shared" ref="J12:J41" si="3">G12+H12-I12</f>
        <v>19386</v>
      </c>
      <c r="K12" s="319">
        <v>7764</v>
      </c>
      <c r="L12" s="319">
        <v>730</v>
      </c>
      <c r="M12" s="319">
        <v>39</v>
      </c>
      <c r="N12" s="320">
        <f t="shared" ref="N12:N41" si="4">K12+L12-M12</f>
        <v>8455</v>
      </c>
      <c r="O12" s="319">
        <v>754</v>
      </c>
      <c r="P12" s="319">
        <v>0</v>
      </c>
      <c r="Q12" s="320">
        <f t="shared" si="0"/>
        <v>9209</v>
      </c>
      <c r="R12" s="331">
        <f t="shared" si="1"/>
        <v>10177</v>
      </c>
    </row>
    <row r="13" spans="1:18">
      <c r="A13" s="330" t="s">
        <v>527</v>
      </c>
      <c r="B13" s="312" t="s">
        <v>528</v>
      </c>
      <c r="C13" s="143" t="s">
        <v>529</v>
      </c>
      <c r="D13" s="319">
        <v>103375</v>
      </c>
      <c r="E13" s="319">
        <v>3393</v>
      </c>
      <c r="F13" s="319">
        <v>317</v>
      </c>
      <c r="G13" s="320">
        <f t="shared" si="2"/>
        <v>106451</v>
      </c>
      <c r="H13" s="319">
        <v>0</v>
      </c>
      <c r="I13" s="319">
        <v>0</v>
      </c>
      <c r="J13" s="320">
        <f t="shared" si="3"/>
        <v>106451</v>
      </c>
      <c r="K13" s="319">
        <v>60125</v>
      </c>
      <c r="L13" s="319">
        <v>6751</v>
      </c>
      <c r="M13" s="319">
        <v>281</v>
      </c>
      <c r="N13" s="320">
        <f t="shared" si="4"/>
        <v>66595</v>
      </c>
      <c r="O13" s="319">
        <v>706</v>
      </c>
      <c r="P13" s="319">
        <v>0</v>
      </c>
      <c r="Q13" s="320">
        <f t="shared" si="0"/>
        <v>67301</v>
      </c>
      <c r="R13" s="331">
        <f t="shared" si="1"/>
        <v>39150</v>
      </c>
    </row>
    <row r="14" spans="1:18">
      <c r="A14" s="330" t="s">
        <v>530</v>
      </c>
      <c r="B14" s="312" t="s">
        <v>531</v>
      </c>
      <c r="C14" s="143" t="s">
        <v>532</v>
      </c>
      <c r="D14" s="319">
        <v>59018</v>
      </c>
      <c r="E14" s="319">
        <v>916</v>
      </c>
      <c r="F14" s="319">
        <v>40</v>
      </c>
      <c r="G14" s="320">
        <f t="shared" si="2"/>
        <v>59894</v>
      </c>
      <c r="H14" s="319">
        <v>0</v>
      </c>
      <c r="I14" s="319">
        <v>0</v>
      </c>
      <c r="J14" s="320">
        <f t="shared" si="3"/>
        <v>59894</v>
      </c>
      <c r="K14" s="319">
        <v>28330</v>
      </c>
      <c r="L14" s="319">
        <v>3136</v>
      </c>
      <c r="M14" s="319">
        <v>38</v>
      </c>
      <c r="N14" s="320">
        <f t="shared" si="4"/>
        <v>31428</v>
      </c>
      <c r="O14" s="319">
        <v>973</v>
      </c>
      <c r="P14" s="319">
        <v>0</v>
      </c>
      <c r="Q14" s="320">
        <f t="shared" si="0"/>
        <v>32401</v>
      </c>
      <c r="R14" s="331">
        <f t="shared" si="1"/>
        <v>27493</v>
      </c>
    </row>
    <row r="15" spans="1:18">
      <c r="A15" s="330" t="s">
        <v>533</v>
      </c>
      <c r="B15" s="312" t="s">
        <v>534</v>
      </c>
      <c r="C15" s="143" t="s">
        <v>535</v>
      </c>
      <c r="D15" s="319">
        <v>8972</v>
      </c>
      <c r="E15" s="319">
        <v>121</v>
      </c>
      <c r="F15" s="319">
        <v>287</v>
      </c>
      <c r="G15" s="320">
        <f t="shared" si="2"/>
        <v>8806</v>
      </c>
      <c r="H15" s="319">
        <v>0</v>
      </c>
      <c r="I15" s="319">
        <v>0</v>
      </c>
      <c r="J15" s="320">
        <f t="shared" si="3"/>
        <v>8806</v>
      </c>
      <c r="K15" s="319">
        <v>6581</v>
      </c>
      <c r="L15" s="319">
        <v>742</v>
      </c>
      <c r="M15" s="319">
        <v>285</v>
      </c>
      <c r="N15" s="320">
        <f t="shared" si="4"/>
        <v>7038</v>
      </c>
      <c r="O15" s="319">
        <v>0</v>
      </c>
      <c r="P15" s="319">
        <v>0</v>
      </c>
      <c r="Q15" s="320">
        <f t="shared" si="0"/>
        <v>7038</v>
      </c>
      <c r="R15" s="331">
        <f t="shared" si="1"/>
        <v>1768</v>
      </c>
    </row>
    <row r="16" spans="1:18">
      <c r="A16" s="352" t="s">
        <v>814</v>
      </c>
      <c r="B16" s="312" t="s">
        <v>536</v>
      </c>
      <c r="C16" s="143" t="s">
        <v>537</v>
      </c>
      <c r="D16" s="319">
        <v>1224</v>
      </c>
      <c r="E16" s="319">
        <v>33</v>
      </c>
      <c r="F16" s="319">
        <v>41</v>
      </c>
      <c r="G16" s="320">
        <f t="shared" si="2"/>
        <v>1216</v>
      </c>
      <c r="H16" s="319">
        <v>0</v>
      </c>
      <c r="I16" s="319">
        <v>0</v>
      </c>
      <c r="J16" s="320">
        <f t="shared" si="3"/>
        <v>1216</v>
      </c>
      <c r="K16" s="319">
        <v>1063</v>
      </c>
      <c r="L16" s="319">
        <v>55</v>
      </c>
      <c r="M16" s="319">
        <v>38</v>
      </c>
      <c r="N16" s="320">
        <f t="shared" si="4"/>
        <v>1080</v>
      </c>
      <c r="O16" s="319">
        <v>10</v>
      </c>
      <c r="P16" s="319">
        <v>0</v>
      </c>
      <c r="Q16" s="320">
        <f t="shared" si="0"/>
        <v>1090</v>
      </c>
      <c r="R16" s="331">
        <f t="shared" si="1"/>
        <v>126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2886</v>
      </c>
      <c r="E17" s="319">
        <v>6969</v>
      </c>
      <c r="F17" s="319">
        <v>5318</v>
      </c>
      <c r="G17" s="320">
        <f t="shared" si="2"/>
        <v>4537</v>
      </c>
      <c r="H17" s="319">
        <v>0</v>
      </c>
      <c r="I17" s="319">
        <v>0</v>
      </c>
      <c r="J17" s="320">
        <f t="shared" si="3"/>
        <v>4537</v>
      </c>
      <c r="K17" s="319">
        <v>0</v>
      </c>
      <c r="L17" s="319">
        <v>0</v>
      </c>
      <c r="M17" s="319">
        <v>0</v>
      </c>
      <c r="N17" s="320">
        <f t="shared" si="4"/>
        <v>0</v>
      </c>
      <c r="O17" s="319">
        <v>0</v>
      </c>
      <c r="P17" s="319">
        <v>0</v>
      </c>
      <c r="Q17" s="320">
        <f t="shared" si="0"/>
        <v>0</v>
      </c>
      <c r="R17" s="331">
        <f t="shared" si="1"/>
        <v>4537</v>
      </c>
    </row>
    <row r="18" spans="1:18">
      <c r="A18" s="330" t="s">
        <v>541</v>
      </c>
      <c r="B18" s="146" t="s">
        <v>542</v>
      </c>
      <c r="C18" s="143" t="s">
        <v>543</v>
      </c>
      <c r="D18" s="319">
        <v>10</v>
      </c>
      <c r="E18" s="319">
        <v>0</v>
      </c>
      <c r="F18" s="319">
        <v>0</v>
      </c>
      <c r="G18" s="320">
        <f t="shared" si="2"/>
        <v>10</v>
      </c>
      <c r="H18" s="319">
        <v>0</v>
      </c>
      <c r="I18" s="319">
        <v>0</v>
      </c>
      <c r="J18" s="320">
        <f t="shared" si="3"/>
        <v>10</v>
      </c>
      <c r="K18" s="319">
        <v>10</v>
      </c>
      <c r="L18" s="319">
        <v>0</v>
      </c>
      <c r="M18" s="319">
        <v>0</v>
      </c>
      <c r="N18" s="320">
        <f t="shared" si="4"/>
        <v>10</v>
      </c>
      <c r="O18" s="319">
        <v>0</v>
      </c>
      <c r="P18" s="319">
        <v>0</v>
      </c>
      <c r="Q18" s="320">
        <f t="shared" si="0"/>
        <v>10</v>
      </c>
      <c r="R18" s="331">
        <f t="shared" si="1"/>
        <v>0</v>
      </c>
    </row>
    <row r="19" spans="1:18">
      <c r="A19" s="330"/>
      <c r="B19" s="313" t="s">
        <v>544</v>
      </c>
      <c r="C19" s="147" t="s">
        <v>545</v>
      </c>
      <c r="D19" s="321">
        <f>SUM(D11:D18)</f>
        <v>198012</v>
      </c>
      <c r="E19" s="321">
        <f>SUM(E11:E18)</f>
        <v>11973</v>
      </c>
      <c r="F19" s="321">
        <f>SUM(F11:F18)</f>
        <v>6055</v>
      </c>
      <c r="G19" s="320">
        <f t="shared" si="2"/>
        <v>203930</v>
      </c>
      <c r="H19" s="321">
        <f>SUM(H11:H18)</f>
        <v>0</v>
      </c>
      <c r="I19" s="321">
        <f>SUM(I11:I18)</f>
        <v>0</v>
      </c>
      <c r="J19" s="320">
        <f t="shared" si="3"/>
        <v>203930</v>
      </c>
      <c r="K19" s="321">
        <f>SUM(K11:K18)</f>
        <v>103873</v>
      </c>
      <c r="L19" s="321">
        <f>SUM(L11:L18)</f>
        <v>11414</v>
      </c>
      <c r="M19" s="321">
        <f>SUM(M11:M18)</f>
        <v>681</v>
      </c>
      <c r="N19" s="320">
        <f t="shared" si="4"/>
        <v>114606</v>
      </c>
      <c r="O19" s="321">
        <f>SUM(O11:O18)</f>
        <v>2443</v>
      </c>
      <c r="P19" s="321">
        <f>SUM(P11:P18)</f>
        <v>0</v>
      </c>
      <c r="Q19" s="320">
        <f t="shared" si="0"/>
        <v>117049</v>
      </c>
      <c r="R19" s="331">
        <f t="shared" si="1"/>
        <v>86881</v>
      </c>
    </row>
    <row r="20" spans="1:18">
      <c r="A20" s="332" t="s">
        <v>816</v>
      </c>
      <c r="B20" s="314" t="s">
        <v>546</v>
      </c>
      <c r="C20" s="147" t="s">
        <v>547</v>
      </c>
      <c r="D20" s="319">
        <v>0</v>
      </c>
      <c r="E20" s="319">
        <v>0</v>
      </c>
      <c r="F20" s="319">
        <v>0</v>
      </c>
      <c r="G20" s="320">
        <f t="shared" si="2"/>
        <v>0</v>
      </c>
      <c r="H20" s="319">
        <v>0</v>
      </c>
      <c r="I20" s="319">
        <v>0</v>
      </c>
      <c r="J20" s="320">
        <f t="shared" si="3"/>
        <v>0</v>
      </c>
      <c r="K20" s="319">
        <v>0</v>
      </c>
      <c r="L20" s="319">
        <v>0</v>
      </c>
      <c r="M20" s="319">
        <v>0</v>
      </c>
      <c r="N20" s="320">
        <f t="shared" si="4"/>
        <v>0</v>
      </c>
      <c r="O20" s="319">
        <v>0</v>
      </c>
      <c r="P20" s="319">
        <v>0</v>
      </c>
      <c r="Q20" s="320">
        <f t="shared" si="0"/>
        <v>0</v>
      </c>
      <c r="R20" s="331">
        <f t="shared" si="1"/>
        <v>0</v>
      </c>
    </row>
    <row r="21" spans="1:18">
      <c r="A21" s="329" t="s">
        <v>805</v>
      </c>
      <c r="B21" s="314" t="s">
        <v>548</v>
      </c>
      <c r="C21" s="147" t="s">
        <v>549</v>
      </c>
      <c r="D21" s="319">
        <v>0</v>
      </c>
      <c r="E21" s="319">
        <v>0</v>
      </c>
      <c r="F21" s="319">
        <v>0</v>
      </c>
      <c r="G21" s="320">
        <f t="shared" si="2"/>
        <v>0</v>
      </c>
      <c r="H21" s="319">
        <v>0</v>
      </c>
      <c r="I21" s="319">
        <v>0</v>
      </c>
      <c r="J21" s="320">
        <f t="shared" si="3"/>
        <v>0</v>
      </c>
      <c r="K21" s="319">
        <v>0</v>
      </c>
      <c r="L21" s="319">
        <v>0</v>
      </c>
      <c r="M21" s="319">
        <v>0</v>
      </c>
      <c r="N21" s="320">
        <f t="shared" si="4"/>
        <v>0</v>
      </c>
      <c r="O21" s="319">
        <v>0</v>
      </c>
      <c r="P21" s="319">
        <v>0</v>
      </c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>
        <v>489</v>
      </c>
      <c r="E23" s="319">
        <v>17</v>
      </c>
      <c r="F23" s="319">
        <v>0</v>
      </c>
      <c r="G23" s="320">
        <f t="shared" si="2"/>
        <v>506</v>
      </c>
      <c r="H23" s="319">
        <v>0</v>
      </c>
      <c r="I23" s="319">
        <v>0</v>
      </c>
      <c r="J23" s="320">
        <f t="shared" si="3"/>
        <v>506</v>
      </c>
      <c r="K23" s="319">
        <v>321</v>
      </c>
      <c r="L23" s="319">
        <v>14</v>
      </c>
      <c r="M23" s="319">
        <v>0</v>
      </c>
      <c r="N23" s="320">
        <f t="shared" si="4"/>
        <v>335</v>
      </c>
      <c r="O23" s="319">
        <v>148</v>
      </c>
      <c r="P23" s="319">
        <v>0</v>
      </c>
      <c r="Q23" s="320">
        <f t="shared" si="0"/>
        <v>483</v>
      </c>
      <c r="R23" s="331">
        <f t="shared" si="1"/>
        <v>23</v>
      </c>
    </row>
    <row r="24" spans="1:18">
      <c r="A24" s="330" t="s">
        <v>524</v>
      </c>
      <c r="B24" s="312" t="s">
        <v>554</v>
      </c>
      <c r="C24" s="143" t="s">
        <v>555</v>
      </c>
      <c r="D24" s="319">
        <v>330</v>
      </c>
      <c r="E24" s="319">
        <v>80</v>
      </c>
      <c r="F24" s="319">
        <v>0</v>
      </c>
      <c r="G24" s="320">
        <f t="shared" si="2"/>
        <v>410</v>
      </c>
      <c r="H24" s="319">
        <v>0</v>
      </c>
      <c r="I24" s="319">
        <v>0</v>
      </c>
      <c r="J24" s="320">
        <f t="shared" si="3"/>
        <v>410</v>
      </c>
      <c r="K24" s="319">
        <v>290</v>
      </c>
      <c r="L24" s="319">
        <v>28</v>
      </c>
      <c r="M24" s="319">
        <v>2</v>
      </c>
      <c r="N24" s="320">
        <f t="shared" si="4"/>
        <v>316</v>
      </c>
      <c r="O24" s="319">
        <v>0</v>
      </c>
      <c r="P24" s="319">
        <v>0</v>
      </c>
      <c r="Q24" s="320">
        <f t="shared" si="0"/>
        <v>316</v>
      </c>
      <c r="R24" s="331">
        <f t="shared" si="1"/>
        <v>94</v>
      </c>
    </row>
    <row r="25" spans="1:18">
      <c r="A25" s="333" t="s">
        <v>527</v>
      </c>
      <c r="B25" s="146" t="s">
        <v>556</v>
      </c>
      <c r="C25" s="143" t="s">
        <v>557</v>
      </c>
      <c r="D25" s="319">
        <v>0</v>
      </c>
      <c r="E25" s="319">
        <v>0</v>
      </c>
      <c r="F25" s="319">
        <v>0</v>
      </c>
      <c r="G25" s="320">
        <f t="shared" si="2"/>
        <v>0</v>
      </c>
      <c r="H25" s="319">
        <v>0</v>
      </c>
      <c r="I25" s="319">
        <v>0</v>
      </c>
      <c r="J25" s="320">
        <f t="shared" si="3"/>
        <v>0</v>
      </c>
      <c r="K25" s="319">
        <v>0</v>
      </c>
      <c r="L25" s="319">
        <v>0</v>
      </c>
      <c r="M25" s="319">
        <v>0</v>
      </c>
      <c r="N25" s="320">
        <f t="shared" si="4"/>
        <v>0</v>
      </c>
      <c r="O25" s="319">
        <v>0</v>
      </c>
      <c r="P25" s="319">
        <v>0</v>
      </c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>
        <v>93</v>
      </c>
      <c r="E26" s="319">
        <v>1337</v>
      </c>
      <c r="F26" s="319">
        <v>1337</v>
      </c>
      <c r="G26" s="320">
        <f t="shared" si="2"/>
        <v>93</v>
      </c>
      <c r="H26" s="319">
        <v>0</v>
      </c>
      <c r="I26" s="319">
        <v>0</v>
      </c>
      <c r="J26" s="668">
        <f>G26+H26-I26</f>
        <v>93</v>
      </c>
      <c r="K26" s="319">
        <v>93</v>
      </c>
      <c r="L26" s="319">
        <v>0</v>
      </c>
      <c r="M26" s="319">
        <v>0</v>
      </c>
      <c r="N26" s="320">
        <f t="shared" si="4"/>
        <v>93</v>
      </c>
      <c r="O26" s="319">
        <v>0</v>
      </c>
      <c r="P26" s="319">
        <v>0</v>
      </c>
      <c r="Q26" s="320">
        <f t="shared" si="0"/>
        <v>93</v>
      </c>
      <c r="R26" s="331">
        <f>J26-Q26</f>
        <v>0</v>
      </c>
    </row>
    <row r="27" spans="1:18">
      <c r="A27" s="330"/>
      <c r="B27" s="313" t="s">
        <v>559</v>
      </c>
      <c r="C27" s="149" t="s">
        <v>560</v>
      </c>
      <c r="D27" s="323">
        <f>SUM(D23:D26)</f>
        <v>912</v>
      </c>
      <c r="E27" s="323">
        <f t="shared" ref="E27:P27" si="5">SUM(E23:E26)</f>
        <v>1434</v>
      </c>
      <c r="F27" s="323">
        <f t="shared" si="5"/>
        <v>1337</v>
      </c>
      <c r="G27" s="324">
        <f t="shared" si="2"/>
        <v>1009</v>
      </c>
      <c r="H27" s="323">
        <f t="shared" si="5"/>
        <v>0</v>
      </c>
      <c r="I27" s="323">
        <f t="shared" si="5"/>
        <v>0</v>
      </c>
      <c r="J27" s="324">
        <f>G27+H27-I27</f>
        <v>1009</v>
      </c>
      <c r="K27" s="323">
        <f t="shared" si="5"/>
        <v>704</v>
      </c>
      <c r="L27" s="323">
        <f t="shared" si="5"/>
        <v>42</v>
      </c>
      <c r="M27" s="323">
        <f t="shared" si="5"/>
        <v>2</v>
      </c>
      <c r="N27" s="324">
        <f t="shared" si="4"/>
        <v>744</v>
      </c>
      <c r="O27" s="323">
        <f t="shared" si="5"/>
        <v>148</v>
      </c>
      <c r="P27" s="323">
        <f t="shared" si="5"/>
        <v>0</v>
      </c>
      <c r="Q27" s="324">
        <f t="shared" si="0"/>
        <v>892</v>
      </c>
      <c r="R27" s="334">
        <f>J27-Q27</f>
        <v>117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t="shared" ref="E29:P29" si="6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>
      <c r="A30" s="330"/>
      <c r="B30" s="312" t="s">
        <v>108</v>
      </c>
      <c r="C30" s="143" t="s">
        <v>563</v>
      </c>
      <c r="D30" s="319">
        <v>0</v>
      </c>
      <c r="E30" s="319">
        <v>0</v>
      </c>
      <c r="F30" s="319">
        <v>0</v>
      </c>
      <c r="G30" s="320">
        <f t="shared" si="2"/>
        <v>0</v>
      </c>
      <c r="H30" s="319">
        <v>0</v>
      </c>
      <c r="I30" s="319">
        <v>0</v>
      </c>
      <c r="J30" s="320">
        <f t="shared" si="3"/>
        <v>0</v>
      </c>
      <c r="K30" s="319">
        <v>0</v>
      </c>
      <c r="L30" s="319">
        <v>0</v>
      </c>
      <c r="M30" s="319">
        <v>0</v>
      </c>
      <c r="N30" s="320">
        <f t="shared" si="4"/>
        <v>0</v>
      </c>
      <c r="O30" s="319">
        <v>0</v>
      </c>
      <c r="P30" s="319">
        <v>0</v>
      </c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>
        <v>0</v>
      </c>
      <c r="E31" s="319">
        <v>0</v>
      </c>
      <c r="F31" s="319">
        <v>0</v>
      </c>
      <c r="G31" s="320">
        <f t="shared" si="2"/>
        <v>0</v>
      </c>
      <c r="H31" s="319">
        <v>0</v>
      </c>
      <c r="I31" s="319">
        <v>0</v>
      </c>
      <c r="J31" s="320">
        <f t="shared" si="3"/>
        <v>0</v>
      </c>
      <c r="K31" s="319">
        <v>0</v>
      </c>
      <c r="L31" s="319">
        <v>0</v>
      </c>
      <c r="M31" s="319">
        <v>0</v>
      </c>
      <c r="N31" s="320">
        <f t="shared" si="4"/>
        <v>0</v>
      </c>
      <c r="O31" s="319">
        <v>0</v>
      </c>
      <c r="P31" s="319">
        <v>0</v>
      </c>
      <c r="Q31" s="320">
        <f t="shared" si="7"/>
        <v>0</v>
      </c>
      <c r="R31" s="331">
        <f t="shared" si="8"/>
        <v>0</v>
      </c>
    </row>
    <row r="32" spans="1:18">
      <c r="A32" s="330"/>
      <c r="B32" s="312" t="s">
        <v>113</v>
      </c>
      <c r="C32" s="143" t="s">
        <v>565</v>
      </c>
      <c r="D32" s="319">
        <v>0</v>
      </c>
      <c r="E32" s="319">
        <v>0</v>
      </c>
      <c r="F32" s="319">
        <v>0</v>
      </c>
      <c r="G32" s="320">
        <f t="shared" si="2"/>
        <v>0</v>
      </c>
      <c r="H32" s="319">
        <v>0</v>
      </c>
      <c r="I32" s="319">
        <v>0</v>
      </c>
      <c r="J32" s="320">
        <f t="shared" si="3"/>
        <v>0</v>
      </c>
      <c r="K32" s="319">
        <v>0</v>
      </c>
      <c r="L32" s="319">
        <v>0</v>
      </c>
      <c r="M32" s="319">
        <v>0</v>
      </c>
      <c r="N32" s="320">
        <f t="shared" si="4"/>
        <v>0</v>
      </c>
      <c r="O32" s="319">
        <v>0</v>
      </c>
      <c r="P32" s="319">
        <v>0</v>
      </c>
      <c r="Q32" s="320">
        <f t="shared" si="7"/>
        <v>0</v>
      </c>
      <c r="R32" s="331">
        <f t="shared" si="8"/>
        <v>0</v>
      </c>
    </row>
    <row r="33" spans="1:18">
      <c r="A33" s="330"/>
      <c r="B33" s="312" t="s">
        <v>115</v>
      </c>
      <c r="C33" s="143" t="s">
        <v>566</v>
      </c>
      <c r="D33" s="319">
        <v>0</v>
      </c>
      <c r="E33" s="319">
        <v>0</v>
      </c>
      <c r="F33" s="319">
        <v>0</v>
      </c>
      <c r="G33" s="320">
        <f t="shared" si="2"/>
        <v>0</v>
      </c>
      <c r="H33" s="319">
        <v>0</v>
      </c>
      <c r="I33" s="319">
        <v>0</v>
      </c>
      <c r="J33" s="320">
        <f t="shared" si="3"/>
        <v>0</v>
      </c>
      <c r="K33" s="319">
        <v>0</v>
      </c>
      <c r="L33" s="319">
        <v>0</v>
      </c>
      <c r="M33" s="319">
        <v>0</v>
      </c>
      <c r="N33" s="320">
        <f t="shared" si="4"/>
        <v>0</v>
      </c>
      <c r="O33" s="319">
        <v>0</v>
      </c>
      <c r="P33" s="319">
        <v>0</v>
      </c>
      <c r="Q33" s="320">
        <f t="shared" si="7"/>
        <v>0</v>
      </c>
      <c r="R33" s="331">
        <f t="shared" si="8"/>
        <v>0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>
        <v>0</v>
      </c>
      <c r="E35" s="319">
        <v>0</v>
      </c>
      <c r="F35" s="319">
        <v>0</v>
      </c>
      <c r="G35" s="320">
        <f t="shared" si="2"/>
        <v>0</v>
      </c>
      <c r="H35" s="319">
        <v>0</v>
      </c>
      <c r="I35" s="319">
        <v>0</v>
      </c>
      <c r="J35" s="320">
        <f t="shared" si="3"/>
        <v>0</v>
      </c>
      <c r="K35" s="319">
        <v>0</v>
      </c>
      <c r="L35" s="319">
        <v>0</v>
      </c>
      <c r="M35" s="319">
        <v>0</v>
      </c>
      <c r="N35" s="320">
        <f t="shared" si="4"/>
        <v>0</v>
      </c>
      <c r="O35" s="319">
        <v>0</v>
      </c>
      <c r="P35" s="319">
        <v>0</v>
      </c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>
        <v>0</v>
      </c>
      <c r="E36" s="319">
        <v>0</v>
      </c>
      <c r="F36" s="319">
        <v>0</v>
      </c>
      <c r="G36" s="320">
        <f t="shared" si="2"/>
        <v>0</v>
      </c>
      <c r="H36" s="319">
        <v>0</v>
      </c>
      <c r="I36" s="319">
        <v>0</v>
      </c>
      <c r="J36" s="320">
        <f t="shared" si="3"/>
        <v>0</v>
      </c>
      <c r="K36" s="319">
        <v>0</v>
      </c>
      <c r="L36" s="319">
        <v>0</v>
      </c>
      <c r="M36" s="319">
        <v>0</v>
      </c>
      <c r="N36" s="320">
        <f t="shared" si="4"/>
        <v>0</v>
      </c>
      <c r="O36" s="319">
        <v>0</v>
      </c>
      <c r="P36" s="319">
        <v>0</v>
      </c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>
        <v>0</v>
      </c>
      <c r="E37" s="319">
        <v>0</v>
      </c>
      <c r="F37" s="319">
        <v>0</v>
      </c>
      <c r="G37" s="320">
        <f t="shared" si="2"/>
        <v>0</v>
      </c>
      <c r="H37" s="319">
        <v>0</v>
      </c>
      <c r="I37" s="319">
        <v>0</v>
      </c>
      <c r="J37" s="320">
        <f t="shared" si="3"/>
        <v>0</v>
      </c>
      <c r="K37" s="319">
        <v>0</v>
      </c>
      <c r="L37" s="319">
        <v>0</v>
      </c>
      <c r="M37" s="319">
        <v>0</v>
      </c>
      <c r="N37" s="320">
        <f t="shared" si="4"/>
        <v>0</v>
      </c>
      <c r="O37" s="319">
        <v>0</v>
      </c>
      <c r="P37" s="319">
        <v>0</v>
      </c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>
        <v>0</v>
      </c>
      <c r="E38" s="319">
        <v>0</v>
      </c>
      <c r="F38" s="319">
        <v>0</v>
      </c>
      <c r="G38" s="320">
        <f t="shared" si="2"/>
        <v>0</v>
      </c>
      <c r="H38" s="319">
        <v>0</v>
      </c>
      <c r="I38" s="319">
        <v>0</v>
      </c>
      <c r="J38" s="320">
        <f t="shared" si="3"/>
        <v>0</v>
      </c>
      <c r="K38" s="319">
        <v>0</v>
      </c>
      <c r="L38" s="319">
        <v>0</v>
      </c>
      <c r="M38" s="319">
        <v>0</v>
      </c>
      <c r="N38" s="320">
        <f t="shared" si="4"/>
        <v>0</v>
      </c>
      <c r="O38" s="319">
        <v>0</v>
      </c>
      <c r="P38" s="319">
        <v>0</v>
      </c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>
        <v>4</v>
      </c>
      <c r="E39" s="319">
        <v>0</v>
      </c>
      <c r="F39" s="319">
        <v>0</v>
      </c>
      <c r="G39" s="320">
        <f t="shared" si="2"/>
        <v>4</v>
      </c>
      <c r="H39" s="319">
        <v>0</v>
      </c>
      <c r="I39" s="319">
        <v>0</v>
      </c>
      <c r="J39" s="320">
        <f t="shared" si="3"/>
        <v>4</v>
      </c>
      <c r="K39" s="319">
        <v>0</v>
      </c>
      <c r="L39" s="319">
        <v>0</v>
      </c>
      <c r="M39" s="319">
        <v>0</v>
      </c>
      <c r="N39" s="320">
        <f t="shared" si="4"/>
        <v>0</v>
      </c>
      <c r="O39" s="319">
        <v>0</v>
      </c>
      <c r="P39" s="319">
        <v>0</v>
      </c>
      <c r="Q39" s="320">
        <f t="shared" si="7"/>
        <v>0</v>
      </c>
      <c r="R39" s="331">
        <f t="shared" si="8"/>
        <v>4</v>
      </c>
    </row>
    <row r="40" spans="1:18">
      <c r="A40" s="330"/>
      <c r="B40" s="313" t="s">
        <v>577</v>
      </c>
      <c r="C40" s="147" t="s">
        <v>578</v>
      </c>
      <c r="D40" s="321">
        <f>D29+D34+D39</f>
        <v>4</v>
      </c>
      <c r="E40" s="321">
        <f t="shared" ref="E40:P40" si="1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>
      <c r="A41" s="332" t="s">
        <v>579</v>
      </c>
      <c r="B41" s="318" t="s">
        <v>580</v>
      </c>
      <c r="C41" s="147" t="s">
        <v>581</v>
      </c>
      <c r="D41" s="319">
        <v>0</v>
      </c>
      <c r="E41" s="319">
        <v>0</v>
      </c>
      <c r="F41" s="319">
        <v>0</v>
      </c>
      <c r="G41" s="320">
        <f t="shared" si="2"/>
        <v>0</v>
      </c>
      <c r="H41" s="319">
        <v>0</v>
      </c>
      <c r="I41" s="319">
        <v>0</v>
      </c>
      <c r="J41" s="320">
        <f t="shared" si="3"/>
        <v>0</v>
      </c>
      <c r="K41" s="319">
        <v>0</v>
      </c>
      <c r="L41" s="319">
        <v>0</v>
      </c>
      <c r="M41" s="319">
        <v>0</v>
      </c>
      <c r="N41" s="320">
        <f t="shared" si="4"/>
        <v>0</v>
      </c>
      <c r="O41" s="319">
        <v>0</v>
      </c>
      <c r="P41" s="319">
        <v>0</v>
      </c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198928</v>
      </c>
      <c r="E42" s="340">
        <f>E19+E20+E21+E27+E40+E41</f>
        <v>13407</v>
      </c>
      <c r="F42" s="340">
        <f t="shared" ref="F42:R42" si="11">F19+F20+F21+F27+F40+F41</f>
        <v>7392</v>
      </c>
      <c r="G42" s="340">
        <f t="shared" si="11"/>
        <v>204943</v>
      </c>
      <c r="H42" s="340">
        <f t="shared" si="11"/>
        <v>0</v>
      </c>
      <c r="I42" s="340">
        <f t="shared" si="11"/>
        <v>0</v>
      </c>
      <c r="J42" s="340">
        <f t="shared" si="11"/>
        <v>204943</v>
      </c>
      <c r="K42" s="340">
        <f t="shared" si="11"/>
        <v>104577</v>
      </c>
      <c r="L42" s="340">
        <f t="shared" si="11"/>
        <v>11456</v>
      </c>
      <c r="M42" s="340">
        <f t="shared" si="11"/>
        <v>683</v>
      </c>
      <c r="N42" s="340">
        <f t="shared" si="11"/>
        <v>115350</v>
      </c>
      <c r="O42" s="340">
        <f t="shared" si="11"/>
        <v>2591</v>
      </c>
      <c r="P42" s="340">
        <f t="shared" si="11"/>
        <v>0</v>
      </c>
      <c r="Q42" s="340">
        <f t="shared" si="11"/>
        <v>117941</v>
      </c>
      <c r="R42" s="341">
        <f t="shared" si="11"/>
        <v>87002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>
      <c r="A45" s="49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B46" s="660" t="s">
        <v>950</v>
      </c>
      <c r="C46" s="670">
        <f>pdeReportingDate</f>
        <v>43189</v>
      </c>
      <c r="D46" s="670"/>
      <c r="E46" s="670"/>
      <c r="F46" s="670"/>
      <c r="G46" s="670"/>
      <c r="H46" s="670"/>
      <c r="I46" s="670"/>
    </row>
    <row r="47" spans="1:18">
      <c r="B47" s="660"/>
      <c r="C47" s="51"/>
      <c r="D47" s="51"/>
      <c r="E47" s="51"/>
      <c r="F47" s="51"/>
      <c r="G47" s="51"/>
      <c r="H47" s="51"/>
      <c r="I47" s="51"/>
    </row>
    <row r="48" spans="1:18">
      <c r="B48" s="660"/>
      <c r="C48" s="51"/>
      <c r="D48" s="51"/>
      <c r="E48" s="51"/>
      <c r="F48" s="51"/>
      <c r="G48" s="51"/>
      <c r="H48" s="51"/>
      <c r="I48" s="51"/>
    </row>
    <row r="49" spans="2:9">
      <c r="B49" s="661" t="s">
        <v>8</v>
      </c>
      <c r="C49" s="671" t="str">
        <f>authorName</f>
        <v>Златка Илиева</v>
      </c>
      <c r="D49" s="671"/>
      <c r="E49" s="671"/>
      <c r="F49" s="671"/>
      <c r="G49" s="671"/>
      <c r="H49" s="671"/>
      <c r="I49" s="671"/>
    </row>
    <row r="50" spans="2:9">
      <c r="B50" s="661"/>
      <c r="C50" s="75"/>
      <c r="D50" s="75"/>
      <c r="E50" s="75"/>
      <c r="F50" s="75"/>
      <c r="G50" s="75"/>
      <c r="H50" s="75"/>
      <c r="I50" s="75"/>
    </row>
    <row r="51" spans="2:9">
      <c r="B51" s="661"/>
      <c r="C51" s="75"/>
      <c r="D51" s="75"/>
      <c r="E51" s="75"/>
      <c r="F51" s="75"/>
      <c r="G51" s="75"/>
      <c r="H51" s="75"/>
      <c r="I51" s="75"/>
    </row>
    <row r="52" spans="2:9">
      <c r="B52" s="661"/>
      <c r="C52" s="75"/>
      <c r="D52" s="75"/>
      <c r="E52" s="75"/>
      <c r="F52" s="75"/>
      <c r="G52" s="75"/>
      <c r="H52" s="75"/>
      <c r="I52" s="75"/>
    </row>
    <row r="53" spans="2:9">
      <c r="B53" s="661" t="s">
        <v>894</v>
      </c>
      <c r="C53" s="672"/>
      <c r="D53" s="672"/>
      <c r="E53" s="672"/>
      <c r="F53" s="672"/>
      <c r="G53" s="672"/>
      <c r="H53" s="672"/>
      <c r="I53" s="672"/>
    </row>
    <row r="54" spans="2:9">
      <c r="B54" s="662"/>
      <c r="C54" s="673" t="str">
        <f>Начална!B17</f>
        <v>Димитър Димитров</v>
      </c>
      <c r="D54" s="669"/>
      <c r="E54" s="669"/>
      <c r="F54" s="669"/>
      <c r="G54" s="543"/>
      <c r="H54" s="44"/>
      <c r="I54" s="41"/>
    </row>
    <row r="55" spans="2:9">
      <c r="B55" s="662"/>
      <c r="C55" s="669"/>
      <c r="D55" s="669"/>
      <c r="E55" s="669"/>
      <c r="F55" s="669"/>
      <c r="G55" s="543"/>
      <c r="H55" s="44"/>
      <c r="I55" s="41"/>
    </row>
    <row r="56" spans="2:9">
      <c r="B56" s="662"/>
      <c r="C56" s="669"/>
      <c r="D56" s="669"/>
      <c r="E56" s="669"/>
      <c r="F56" s="669"/>
      <c r="G56" s="543"/>
      <c r="H56" s="44"/>
      <c r="I56" s="41"/>
    </row>
    <row r="57" spans="2:9">
      <c r="B57" s="662"/>
      <c r="C57" s="669"/>
      <c r="D57" s="669"/>
      <c r="E57" s="669"/>
      <c r="F57" s="669"/>
      <c r="G57" s="543"/>
      <c r="H57" s="44"/>
      <c r="I57" s="41"/>
    </row>
    <row r="58" spans="2:9">
      <c r="B58" s="662"/>
      <c r="C58" s="669"/>
      <c r="D58" s="669"/>
      <c r="E58" s="669"/>
      <c r="F58" s="669"/>
      <c r="G58" s="543"/>
      <c r="H58" s="44"/>
      <c r="I58" s="41"/>
    </row>
    <row r="59" spans="2:9">
      <c r="B59" s="662"/>
      <c r="C59" s="669"/>
      <c r="D59" s="669"/>
      <c r="E59" s="669"/>
      <c r="F59" s="669"/>
      <c r="G59" s="543"/>
      <c r="H59" s="44"/>
      <c r="I59" s="41"/>
    </row>
    <row r="60" spans="2:9">
      <c r="B60" s="662"/>
      <c r="C60" s="669"/>
      <c r="D60" s="669"/>
      <c r="E60" s="669"/>
      <c r="F60" s="669"/>
      <c r="G60" s="543"/>
      <c r="H60" s="44"/>
      <c r="I60" s="41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D71" s="145"/>
      <c r="E71" s="145"/>
      <c r="F71" s="145"/>
    </row>
    <row r="72" spans="4:6">
      <c r="D72" s="145"/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  <row r="236" spans="5:6">
      <c r="E236" s="145"/>
      <c r="F236" s="145"/>
    </row>
    <row r="237" spans="5:6">
      <c r="E237" s="145"/>
      <c r="F237" s="145"/>
    </row>
  </sheetData>
  <sheetProtection insertRows="0"/>
  <mergeCells count="15">
    <mergeCell ref="C46:I46"/>
    <mergeCell ref="Q7:Q8"/>
    <mergeCell ref="R7:R8"/>
    <mergeCell ref="A7:B8"/>
    <mergeCell ref="C7:C8"/>
    <mergeCell ref="J7:J8"/>
    <mergeCell ref="C58:F58"/>
    <mergeCell ref="C59:F59"/>
    <mergeCell ref="C60:F60"/>
    <mergeCell ref="C49:I49"/>
    <mergeCell ref="C53:I53"/>
    <mergeCell ref="C54:F54"/>
    <mergeCell ref="C55:F55"/>
    <mergeCell ref="C56:F56"/>
    <mergeCell ref="C57:F57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:I26 D20:F21 H20:I21 O20:P21 D23:F26 K20:M21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6"/>
  <sheetViews>
    <sheetView topLeftCell="A79" zoomScale="85" zoomScaleNormal="85" zoomScaleSheetLayoutView="70" workbookViewId="0">
      <selection activeCell="G111" sqref="G111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НЕОХИМ АД - ДРУЖЕСТВО - МАЙКА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836144932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0</v>
      </c>
      <c r="D11" s="368">
        <v>0</v>
      </c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>
      <c r="A14" s="361" t="s">
        <v>596</v>
      </c>
      <c r="B14" s="126" t="s">
        <v>597</v>
      </c>
      <c r="C14" s="359">
        <v>0</v>
      </c>
      <c r="D14" s="359">
        <v>0</v>
      </c>
      <c r="E14" s="360">
        <f t="shared" ref="E14:E44" si="0">C14-D14</f>
        <v>0</v>
      </c>
      <c r="F14" s="124"/>
    </row>
    <row r="15" spans="1:6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>
      <c r="A17" s="361" t="s">
        <v>602</v>
      </c>
      <c r="B17" s="126" t="s">
        <v>603</v>
      </c>
      <c r="C17" s="359">
        <v>0</v>
      </c>
      <c r="D17" s="359">
        <v>0</v>
      </c>
      <c r="E17" s="360">
        <f t="shared" si="0"/>
        <v>0</v>
      </c>
      <c r="F17" s="124"/>
    </row>
    <row r="18" spans="1:6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>
      <c r="A19" s="361" t="s">
        <v>606</v>
      </c>
      <c r="B19" s="126" t="s">
        <v>607</v>
      </c>
      <c r="C19" s="359">
        <v>0</v>
      </c>
      <c r="D19" s="359">
        <v>0</v>
      </c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0</v>
      </c>
      <c r="D20" s="359">
        <v>0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0</v>
      </c>
      <c r="D23" s="434">
        <v>0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9</v>
      </c>
      <c r="D26" s="353">
        <f>SUM(D27:D29)</f>
        <v>9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0</v>
      </c>
      <c r="D27" s="359">
        <f t="shared" ref="D27:D34" si="1">C27</f>
        <v>0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9</v>
      </c>
      <c r="D28" s="359">
        <f t="shared" si="1"/>
        <v>9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>
        <v>0</v>
      </c>
      <c r="D29" s="359">
        <f t="shared" si="1"/>
        <v>0</v>
      </c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3844</v>
      </c>
      <c r="D30" s="359">
        <f t="shared" si="1"/>
        <v>3844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0</v>
      </c>
      <c r="D31" s="359">
        <f t="shared" si="1"/>
        <v>0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0</v>
      </c>
      <c r="D32" s="359">
        <f t="shared" si="1"/>
        <v>0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10</v>
      </c>
      <c r="D33" s="359">
        <f t="shared" si="1"/>
        <v>10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>
        <v>0</v>
      </c>
      <c r="D34" s="359">
        <f t="shared" si="1"/>
        <v>0</v>
      </c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1294</v>
      </c>
      <c r="D35" s="353">
        <f>SUM(D36:D39)</f>
        <v>1294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0</v>
      </c>
      <c r="D36" s="359">
        <f>C36</f>
        <v>0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1294</v>
      </c>
      <c r="D37" s="359">
        <f>C37</f>
        <v>1294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>
        <v>0</v>
      </c>
      <c r="D38" s="359">
        <f>C38</f>
        <v>0</v>
      </c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v>0</v>
      </c>
      <c r="D39" s="359">
        <f>C39</f>
        <v>0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1056</v>
      </c>
      <c r="D40" s="353">
        <f>SUM(D41:D44)</f>
        <v>1056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>
        <v>0</v>
      </c>
      <c r="D41" s="359">
        <f>C41</f>
        <v>0</v>
      </c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>
        <v>0</v>
      </c>
      <c r="D42" s="359">
        <f>C42</f>
        <v>0</v>
      </c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>
        <v>0</v>
      </c>
      <c r="D43" s="359">
        <f>C43</f>
        <v>0</v>
      </c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1056</v>
      </c>
      <c r="D44" s="359">
        <f>C44</f>
        <v>1056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6213</v>
      </c>
      <c r="D45" s="429">
        <f>D26+D30+D31+D33+D32+D34+D35+D40</f>
        <v>6213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6213</v>
      </c>
      <c r="D46" s="435">
        <f>D45+D23+D21+D11</f>
        <v>6213</v>
      </c>
      <c r="E46" s="436">
        <f>E45+E23+E21+E11</f>
        <v>0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>
        <v>0</v>
      </c>
    </row>
    <row r="56" spans="1:6">
      <c r="A56" s="361" t="s">
        <v>666</v>
      </c>
      <c r="B56" s="126" t="s">
        <v>667</v>
      </c>
      <c r="C56" s="188">
        <v>0</v>
      </c>
      <c r="D56" s="188">
        <v>0</v>
      </c>
      <c r="E56" s="127">
        <f t="shared" ref="E56:E97" si="2">C56-D56</f>
        <v>0</v>
      </c>
      <c r="F56" s="187">
        <v>0</v>
      </c>
    </row>
    <row r="57" spans="1:6">
      <c r="A57" s="361" t="s">
        <v>651</v>
      </c>
      <c r="B57" s="126" t="s">
        <v>668</v>
      </c>
      <c r="C57" s="188">
        <v>0</v>
      </c>
      <c r="D57" s="188">
        <v>0</v>
      </c>
      <c r="E57" s="127">
        <f t="shared" si="2"/>
        <v>0</v>
      </c>
      <c r="F57" s="187">
        <v>0</v>
      </c>
    </row>
    <row r="58" spans="1:6" ht="31.5">
      <c r="A58" s="361" t="s">
        <v>669</v>
      </c>
      <c r="B58" s="126" t="s">
        <v>670</v>
      </c>
      <c r="C58" s="129">
        <f>C59+C61</f>
        <v>4538</v>
      </c>
      <c r="D58" s="129">
        <f>D59+D61</f>
        <v>0</v>
      </c>
      <c r="E58" s="127">
        <f t="shared" si="2"/>
        <v>4538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4538</v>
      </c>
      <c r="D59" s="188">
        <v>0</v>
      </c>
      <c r="E59" s="127">
        <f t="shared" si="2"/>
        <v>4538</v>
      </c>
      <c r="F59" s="187">
        <v>0</v>
      </c>
    </row>
    <row r="60" spans="1:6">
      <c r="A60" s="390" t="s">
        <v>673</v>
      </c>
      <c r="B60" s="126" t="s">
        <v>674</v>
      </c>
      <c r="C60" s="188">
        <v>0</v>
      </c>
      <c r="D60" s="188">
        <v>0</v>
      </c>
      <c r="E60" s="127">
        <f t="shared" si="2"/>
        <v>0</v>
      </c>
      <c r="F60" s="187">
        <v>0</v>
      </c>
    </row>
    <row r="61" spans="1:6">
      <c r="A61" s="390" t="s">
        <v>675</v>
      </c>
      <c r="B61" s="126" t="s">
        <v>676</v>
      </c>
      <c r="C61" s="188">
        <v>0</v>
      </c>
      <c r="D61" s="188">
        <v>0</v>
      </c>
      <c r="E61" s="127">
        <f t="shared" si="2"/>
        <v>0</v>
      </c>
      <c r="F61" s="187">
        <v>0</v>
      </c>
    </row>
    <row r="62" spans="1:6">
      <c r="A62" s="390" t="s">
        <v>673</v>
      </c>
      <c r="B62" s="126" t="s">
        <v>677</v>
      </c>
      <c r="C62" s="188">
        <v>0</v>
      </c>
      <c r="D62" s="188">
        <v>0</v>
      </c>
      <c r="E62" s="127">
        <f t="shared" si="2"/>
        <v>0</v>
      </c>
      <c r="F62" s="187">
        <v>0</v>
      </c>
    </row>
    <row r="63" spans="1:6">
      <c r="A63" s="361" t="s">
        <v>139</v>
      </c>
      <c r="B63" s="126" t="s">
        <v>678</v>
      </c>
      <c r="C63" s="188">
        <v>0</v>
      </c>
      <c r="D63" s="188">
        <v>0</v>
      </c>
      <c r="E63" s="127">
        <f t="shared" si="2"/>
        <v>0</v>
      </c>
      <c r="F63" s="187">
        <v>0</v>
      </c>
    </row>
    <row r="64" spans="1:6">
      <c r="A64" s="361" t="s">
        <v>142</v>
      </c>
      <c r="B64" s="126" t="s">
        <v>679</v>
      </c>
      <c r="C64" s="188">
        <v>0</v>
      </c>
      <c r="D64" s="188">
        <v>0</v>
      </c>
      <c r="E64" s="127">
        <f t="shared" si="2"/>
        <v>0</v>
      </c>
      <c r="F64" s="187">
        <v>0</v>
      </c>
    </row>
    <row r="65" spans="1:6">
      <c r="A65" s="361" t="s">
        <v>680</v>
      </c>
      <c r="B65" s="126" t="s">
        <v>681</v>
      </c>
      <c r="C65" s="188">
        <v>0</v>
      </c>
      <c r="D65" s="188">
        <v>0</v>
      </c>
      <c r="E65" s="127">
        <f t="shared" si="2"/>
        <v>0</v>
      </c>
      <c r="F65" s="187">
        <v>0</v>
      </c>
    </row>
    <row r="66" spans="1:6">
      <c r="A66" s="361" t="s">
        <v>682</v>
      </c>
      <c r="B66" s="126" t="s">
        <v>683</v>
      </c>
      <c r="C66" s="188">
        <v>3211</v>
      </c>
      <c r="D66" s="188">
        <v>0</v>
      </c>
      <c r="E66" s="127">
        <f t="shared" si="2"/>
        <v>3211</v>
      </c>
      <c r="F66" s="187">
        <v>0</v>
      </c>
    </row>
    <row r="67" spans="1:6">
      <c r="A67" s="361" t="s">
        <v>684</v>
      </c>
      <c r="B67" s="126" t="s">
        <v>685</v>
      </c>
      <c r="C67" s="188">
        <v>23</v>
      </c>
      <c r="D67" s="188">
        <v>0</v>
      </c>
      <c r="E67" s="127">
        <f t="shared" si="2"/>
        <v>23</v>
      </c>
      <c r="F67" s="187">
        <v>0</v>
      </c>
    </row>
    <row r="68" spans="1:6" ht="16.5" thickBot="1">
      <c r="A68" s="375" t="s">
        <v>686</v>
      </c>
      <c r="B68" s="376" t="s">
        <v>687</v>
      </c>
      <c r="C68" s="426">
        <f>C54+C58+C63+C64+C65+C66</f>
        <v>7749</v>
      </c>
      <c r="D68" s="426">
        <f>D54+D58+D63+D64+D65+D66</f>
        <v>0</v>
      </c>
      <c r="E68" s="427">
        <f t="shared" si="2"/>
        <v>7749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112</v>
      </c>
      <c r="D70" s="188">
        <v>0</v>
      </c>
      <c r="E70" s="127">
        <f t="shared" si="2"/>
        <v>112</v>
      </c>
      <c r="F70" s="187">
        <v>0</v>
      </c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4921</v>
      </c>
      <c r="D73" s="128">
        <f>SUM(D74:D76)</f>
        <v>4921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18</v>
      </c>
      <c r="D74" s="188">
        <f>C74</f>
        <v>18</v>
      </c>
      <c r="E74" s="127">
        <f t="shared" si="2"/>
        <v>0</v>
      </c>
      <c r="F74" s="187">
        <v>0</v>
      </c>
    </row>
    <row r="75" spans="1:6">
      <c r="A75" s="361" t="s">
        <v>695</v>
      </c>
      <c r="B75" s="126" t="s">
        <v>696</v>
      </c>
      <c r="C75" s="188">
        <v>0</v>
      </c>
      <c r="D75" s="188">
        <f>C75</f>
        <v>0</v>
      </c>
      <c r="E75" s="127">
        <f t="shared" si="2"/>
        <v>0</v>
      </c>
      <c r="F75" s="187">
        <v>0</v>
      </c>
    </row>
    <row r="76" spans="1:6">
      <c r="A76" s="392" t="s">
        <v>697</v>
      </c>
      <c r="B76" s="126" t="s">
        <v>698</v>
      </c>
      <c r="C76" s="188">
        <v>4903</v>
      </c>
      <c r="D76" s="188">
        <f>C76</f>
        <v>4903</v>
      </c>
      <c r="E76" s="127">
        <f t="shared" si="2"/>
        <v>0</v>
      </c>
      <c r="F76" s="187">
        <v>0</v>
      </c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0</v>
      </c>
      <c r="D78" s="188">
        <f>C78</f>
        <v>0</v>
      </c>
      <c r="E78" s="127">
        <f t="shared" si="2"/>
        <v>0</v>
      </c>
      <c r="F78" s="187">
        <v>0</v>
      </c>
    </row>
    <row r="79" spans="1:6">
      <c r="A79" s="361" t="s">
        <v>702</v>
      </c>
      <c r="B79" s="126" t="s">
        <v>703</v>
      </c>
      <c r="C79" s="188">
        <v>0</v>
      </c>
      <c r="D79" s="188">
        <f>C79</f>
        <v>0</v>
      </c>
      <c r="E79" s="127">
        <f t="shared" si="2"/>
        <v>0</v>
      </c>
      <c r="F79" s="187">
        <v>0</v>
      </c>
    </row>
    <row r="80" spans="1:6">
      <c r="A80" s="361" t="s">
        <v>704</v>
      </c>
      <c r="B80" s="126" t="s">
        <v>705</v>
      </c>
      <c r="C80" s="188">
        <v>0</v>
      </c>
      <c r="D80" s="188">
        <f>C80</f>
        <v>0</v>
      </c>
      <c r="E80" s="127">
        <f t="shared" si="2"/>
        <v>0</v>
      </c>
      <c r="F80" s="187">
        <v>0</v>
      </c>
    </row>
    <row r="81" spans="1:6">
      <c r="A81" s="361" t="s">
        <v>673</v>
      </c>
      <c r="B81" s="126" t="s">
        <v>706</v>
      </c>
      <c r="C81" s="188">
        <v>0</v>
      </c>
      <c r="D81" s="188">
        <f>C81</f>
        <v>0</v>
      </c>
      <c r="E81" s="127">
        <f t="shared" si="2"/>
        <v>0</v>
      </c>
      <c r="F81" s="187">
        <v>0</v>
      </c>
    </row>
    <row r="82" spans="1:6">
      <c r="A82" s="361" t="s">
        <v>707</v>
      </c>
      <c r="B82" s="126" t="s">
        <v>708</v>
      </c>
      <c r="C82" s="129">
        <f>SUM(C83:C86)</f>
        <v>5494</v>
      </c>
      <c r="D82" s="129">
        <f>SUM(D83:D86)</f>
        <v>5494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>
        <v>0</v>
      </c>
      <c r="D83" s="188">
        <f>C83</f>
        <v>0</v>
      </c>
      <c r="E83" s="127">
        <f t="shared" si="2"/>
        <v>0</v>
      </c>
      <c r="F83" s="187">
        <v>0</v>
      </c>
    </row>
    <row r="84" spans="1:6">
      <c r="A84" s="361" t="s">
        <v>711</v>
      </c>
      <c r="B84" s="126" t="s">
        <v>712</v>
      </c>
      <c r="C84" s="188">
        <v>0</v>
      </c>
      <c r="D84" s="188">
        <f>C84</f>
        <v>0</v>
      </c>
      <c r="E84" s="127">
        <f t="shared" si="2"/>
        <v>0</v>
      </c>
      <c r="F84" s="187">
        <v>0</v>
      </c>
    </row>
    <row r="85" spans="1:6" ht="31.5">
      <c r="A85" s="361" t="s">
        <v>713</v>
      </c>
      <c r="B85" s="126" t="s">
        <v>714</v>
      </c>
      <c r="C85" s="188">
        <v>5462</v>
      </c>
      <c r="D85" s="188">
        <f>C85</f>
        <v>5462</v>
      </c>
      <c r="E85" s="127">
        <f t="shared" si="2"/>
        <v>0</v>
      </c>
      <c r="F85" s="187">
        <v>0</v>
      </c>
    </row>
    <row r="86" spans="1:6">
      <c r="A86" s="361" t="s">
        <v>715</v>
      </c>
      <c r="B86" s="126" t="s">
        <v>716</v>
      </c>
      <c r="C86" s="188">
        <v>32</v>
      </c>
      <c r="D86" s="188">
        <f>C86</f>
        <v>32</v>
      </c>
      <c r="E86" s="127">
        <f t="shared" si="2"/>
        <v>0</v>
      </c>
      <c r="F86" s="187">
        <v>0</v>
      </c>
    </row>
    <row r="87" spans="1:6">
      <c r="A87" s="361" t="s">
        <v>717</v>
      </c>
      <c r="B87" s="126" t="s">
        <v>718</v>
      </c>
      <c r="C87" s="125">
        <f>SUM(C88:C92)+C96</f>
        <v>14983</v>
      </c>
      <c r="D87" s="125">
        <f>SUM(D88:D92)+D96</f>
        <v>14983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>
        <v>0</v>
      </c>
      <c r="D88" s="188">
        <f>C88</f>
        <v>0</v>
      </c>
      <c r="E88" s="127">
        <f t="shared" si="2"/>
        <v>0</v>
      </c>
      <c r="F88" s="187">
        <v>0</v>
      </c>
    </row>
    <row r="89" spans="1:6">
      <c r="A89" s="361" t="s">
        <v>721</v>
      </c>
      <c r="B89" s="126" t="s">
        <v>722</v>
      </c>
      <c r="C89" s="188">
        <v>12066</v>
      </c>
      <c r="D89" s="188">
        <f>C89</f>
        <v>12066</v>
      </c>
      <c r="E89" s="127">
        <f t="shared" si="2"/>
        <v>0</v>
      </c>
      <c r="F89" s="187">
        <v>0</v>
      </c>
    </row>
    <row r="90" spans="1:6">
      <c r="A90" s="361" t="s">
        <v>723</v>
      </c>
      <c r="B90" s="126" t="s">
        <v>724</v>
      </c>
      <c r="C90" s="188">
        <v>0</v>
      </c>
      <c r="D90" s="188">
        <f>C90</f>
        <v>0</v>
      </c>
      <c r="E90" s="127">
        <f t="shared" si="2"/>
        <v>0</v>
      </c>
      <c r="F90" s="187">
        <v>0</v>
      </c>
    </row>
    <row r="91" spans="1:6">
      <c r="A91" s="361" t="s">
        <v>725</v>
      </c>
      <c r="B91" s="126" t="s">
        <v>726</v>
      </c>
      <c r="C91" s="188">
        <v>1357</v>
      </c>
      <c r="D91" s="188">
        <f>C91</f>
        <v>1357</v>
      </c>
      <c r="E91" s="127">
        <f t="shared" si="2"/>
        <v>0</v>
      </c>
      <c r="F91" s="187">
        <v>0</v>
      </c>
    </row>
    <row r="92" spans="1:6">
      <c r="A92" s="361" t="s">
        <v>727</v>
      </c>
      <c r="B92" s="126" t="s">
        <v>728</v>
      </c>
      <c r="C92" s="129">
        <f>SUM(C93:C95)</f>
        <v>715</v>
      </c>
      <c r="D92" s="129">
        <f>SUM(D93:D95)</f>
        <v>715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301</v>
      </c>
      <c r="D93" s="188">
        <f>C93</f>
        <v>301</v>
      </c>
      <c r="E93" s="127">
        <f t="shared" si="2"/>
        <v>0</v>
      </c>
      <c r="F93" s="187">
        <v>0</v>
      </c>
    </row>
    <row r="94" spans="1:6">
      <c r="A94" s="361" t="s">
        <v>637</v>
      </c>
      <c r="B94" s="126" t="s">
        <v>731</v>
      </c>
      <c r="C94" s="188">
        <v>19</v>
      </c>
      <c r="D94" s="188">
        <f>C94</f>
        <v>19</v>
      </c>
      <c r="E94" s="127">
        <f t="shared" si="2"/>
        <v>0</v>
      </c>
      <c r="F94" s="187">
        <v>0</v>
      </c>
    </row>
    <row r="95" spans="1:6">
      <c r="A95" s="361" t="s">
        <v>641</v>
      </c>
      <c r="B95" s="126" t="s">
        <v>732</v>
      </c>
      <c r="C95" s="188">
        <v>395</v>
      </c>
      <c r="D95" s="188">
        <f>C95</f>
        <v>395</v>
      </c>
      <c r="E95" s="127">
        <f t="shared" si="2"/>
        <v>0</v>
      </c>
      <c r="F95" s="187">
        <v>0</v>
      </c>
    </row>
    <row r="96" spans="1:6">
      <c r="A96" s="361" t="s">
        <v>733</v>
      </c>
      <c r="B96" s="126" t="s">
        <v>734</v>
      </c>
      <c r="C96" s="188">
        <v>845</v>
      </c>
      <c r="D96" s="188">
        <f>C96</f>
        <v>845</v>
      </c>
      <c r="E96" s="127">
        <f t="shared" si="2"/>
        <v>0</v>
      </c>
      <c r="F96" s="187">
        <v>0</v>
      </c>
    </row>
    <row r="97" spans="1:27">
      <c r="A97" s="361" t="s">
        <v>735</v>
      </c>
      <c r="B97" s="126" t="s">
        <v>736</v>
      </c>
      <c r="C97" s="188">
        <v>5169</v>
      </c>
      <c r="D97" s="188">
        <f>C97</f>
        <v>5169</v>
      </c>
      <c r="E97" s="127">
        <f t="shared" si="2"/>
        <v>0</v>
      </c>
      <c r="F97" s="187">
        <v>0</v>
      </c>
    </row>
    <row r="98" spans="1:27" ht="16.5" thickBot="1">
      <c r="A98" s="375" t="s">
        <v>737</v>
      </c>
      <c r="B98" s="376" t="s">
        <v>738</v>
      </c>
      <c r="C98" s="424">
        <f>C87+C82+C77+C73+C97</f>
        <v>30567</v>
      </c>
      <c r="D98" s="424">
        <f>D87+D82+D77+D73+D97</f>
        <v>30567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38428</v>
      </c>
      <c r="D99" s="418">
        <f>D98+D70+D68</f>
        <v>30567</v>
      </c>
      <c r="E99" s="418">
        <f>E98+E70+E68</f>
        <v>7861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>
        <v>0</v>
      </c>
      <c r="D104" s="207">
        <v>0</v>
      </c>
      <c r="E104" s="207">
        <v>0</v>
      </c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>
        <v>336</v>
      </c>
      <c r="D105" s="188">
        <v>5</v>
      </c>
      <c r="E105" s="188">
        <v>33</v>
      </c>
      <c r="F105" s="408">
        <f>C105+D105-E105</f>
        <v>308</v>
      </c>
    </row>
    <row r="106" spans="1:27" ht="16.5" thickBot="1">
      <c r="A106" s="379" t="s">
        <v>750</v>
      </c>
      <c r="B106" s="413" t="s">
        <v>751</v>
      </c>
      <c r="C106" s="271">
        <v>1662</v>
      </c>
      <c r="D106" s="271">
        <v>3666</v>
      </c>
      <c r="E106" s="271">
        <v>1662</v>
      </c>
      <c r="F106" s="414">
        <f>C106+D106-E106</f>
        <v>3666</v>
      </c>
    </row>
    <row r="107" spans="1:27" ht="16.5" thickBot="1">
      <c r="A107" s="409" t="s">
        <v>752</v>
      </c>
      <c r="B107" s="415" t="s">
        <v>753</v>
      </c>
      <c r="C107" s="416">
        <f>SUM(C104:C106)</f>
        <v>1998</v>
      </c>
      <c r="D107" s="416">
        <f>SUM(D104:D106)</f>
        <v>3671</v>
      </c>
      <c r="E107" s="416">
        <f>SUM(E104:E106)</f>
        <v>1695</v>
      </c>
      <c r="F107" s="417">
        <f>SUM(F104:F106)</f>
        <v>3974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0" t="s">
        <v>950</v>
      </c>
      <c r="B111" s="670">
        <f>pdeReportingDate</f>
        <v>43189</v>
      </c>
      <c r="C111" s="670"/>
      <c r="D111" s="670"/>
      <c r="E111" s="670"/>
      <c r="F111" s="670"/>
      <c r="G111" s="51"/>
      <c r="H111" s="51"/>
    </row>
    <row r="112" spans="1:27">
      <c r="A112" s="660"/>
      <c r="B112" s="670"/>
      <c r="C112" s="670"/>
      <c r="D112" s="670"/>
      <c r="E112" s="670"/>
      <c r="F112" s="670"/>
      <c r="G112" s="51"/>
      <c r="H112" s="51"/>
    </row>
    <row r="113" spans="1:8">
      <c r="A113" s="660"/>
      <c r="B113" s="51"/>
      <c r="C113" s="51"/>
      <c r="D113" s="51"/>
      <c r="E113" s="51"/>
      <c r="F113" s="51"/>
      <c r="G113" s="51"/>
      <c r="H113" s="51"/>
    </row>
    <row r="114" spans="1:8">
      <c r="A114" s="660"/>
      <c r="B114" s="51"/>
      <c r="C114" s="51"/>
      <c r="D114" s="51"/>
      <c r="E114" s="51"/>
      <c r="F114" s="51"/>
      <c r="G114" s="51"/>
      <c r="H114" s="51"/>
    </row>
    <row r="115" spans="1:8">
      <c r="A115" s="661" t="s">
        <v>8</v>
      </c>
      <c r="B115" s="671" t="str">
        <f>authorName</f>
        <v>Златка Илиева</v>
      </c>
      <c r="C115" s="671"/>
      <c r="D115" s="671"/>
      <c r="E115" s="671"/>
      <c r="F115" s="671"/>
      <c r="G115" s="75"/>
      <c r="H115" s="75"/>
    </row>
    <row r="116" spans="1:8">
      <c r="A116" s="661"/>
      <c r="B116" s="671"/>
      <c r="C116" s="671"/>
      <c r="D116" s="671"/>
      <c r="E116" s="671"/>
      <c r="F116" s="671"/>
      <c r="G116" s="75"/>
      <c r="H116" s="75"/>
    </row>
    <row r="117" spans="1:8">
      <c r="A117" s="661"/>
      <c r="B117" s="75"/>
      <c r="C117" s="75"/>
      <c r="D117" s="75"/>
      <c r="E117" s="75"/>
      <c r="F117" s="75"/>
      <c r="G117" s="75"/>
      <c r="H117" s="75"/>
    </row>
    <row r="118" spans="1:8">
      <c r="A118" s="661"/>
      <c r="B118" s="75"/>
      <c r="C118" s="75"/>
      <c r="D118" s="75"/>
      <c r="E118" s="75"/>
      <c r="F118" s="75"/>
      <c r="G118" s="75"/>
      <c r="H118" s="75"/>
    </row>
    <row r="119" spans="1:8">
      <c r="A119" s="661" t="s">
        <v>894</v>
      </c>
      <c r="B119" s="672"/>
      <c r="C119" s="672"/>
      <c r="D119" s="672"/>
      <c r="E119" s="672"/>
      <c r="F119" s="672"/>
      <c r="G119" s="77"/>
      <c r="H119" s="77"/>
    </row>
    <row r="120" spans="1:8" ht="15.75" customHeight="1">
      <c r="A120" s="662"/>
      <c r="B120" s="673" t="str">
        <f>Начална!B17</f>
        <v>Димитър Димитров</v>
      </c>
      <c r="C120" s="669"/>
      <c r="D120" s="669"/>
      <c r="E120" s="669"/>
      <c r="F120" s="669"/>
      <c r="G120" s="662"/>
      <c r="H120" s="662"/>
    </row>
    <row r="121" spans="1:8" ht="15.75" customHeight="1">
      <c r="A121" s="662"/>
      <c r="B121" s="669"/>
      <c r="C121" s="669"/>
      <c r="D121" s="669"/>
      <c r="E121" s="669"/>
      <c r="F121" s="669"/>
      <c r="G121" s="662"/>
      <c r="H121" s="662"/>
    </row>
    <row r="122" spans="1:8" ht="15.75" customHeight="1">
      <c r="A122" s="662"/>
      <c r="B122" s="669"/>
      <c r="C122" s="669"/>
      <c r="D122" s="669"/>
      <c r="E122" s="669"/>
      <c r="F122" s="669"/>
      <c r="G122" s="662"/>
      <c r="H122" s="662"/>
    </row>
    <row r="123" spans="1:8" ht="15.75" customHeight="1">
      <c r="A123" s="662"/>
      <c r="B123" s="669"/>
      <c r="C123" s="669"/>
      <c r="D123" s="669"/>
      <c r="E123" s="669"/>
      <c r="F123" s="669"/>
      <c r="G123" s="662"/>
      <c r="H123" s="662"/>
    </row>
    <row r="124" spans="1:8">
      <c r="A124" s="662"/>
      <c r="B124" s="669"/>
      <c r="C124" s="669"/>
      <c r="D124" s="669"/>
      <c r="E124" s="669"/>
      <c r="F124" s="669"/>
      <c r="G124" s="662"/>
      <c r="H124" s="662"/>
    </row>
    <row r="125" spans="1:8">
      <c r="A125" s="662"/>
      <c r="B125" s="669"/>
      <c r="C125" s="669"/>
      <c r="D125" s="669"/>
      <c r="E125" s="669"/>
      <c r="F125" s="669"/>
      <c r="G125" s="662"/>
      <c r="H125" s="662"/>
    </row>
    <row r="126" spans="1:8">
      <c r="A126" s="662"/>
      <c r="B126" s="669"/>
      <c r="C126" s="669"/>
      <c r="D126" s="669"/>
      <c r="E126" s="669"/>
      <c r="F126" s="669"/>
      <c r="G126" s="662"/>
      <c r="H126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3:F123"/>
    <mergeCell ref="B124:F124"/>
    <mergeCell ref="B125:F125"/>
    <mergeCell ref="B126:F126"/>
    <mergeCell ref="B111:F111"/>
    <mergeCell ref="B112:F112"/>
    <mergeCell ref="B115:F115"/>
    <mergeCell ref="B116:F116"/>
    <mergeCell ref="B119:F119"/>
    <mergeCell ref="B120:F120"/>
    <mergeCell ref="B121:F121"/>
    <mergeCell ref="B122:F12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3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8"/>
  <sheetViews>
    <sheetView view="pageBreakPreview" zoomScale="85" zoomScaleNormal="85" zoomScaleSheetLayoutView="85" workbookViewId="0">
      <selection activeCell="B39" sqref="B39:I39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НЕОХИМ АД - ДРУЖЕСТВО - МАЙКА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836144932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22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0</v>
      </c>
      <c r="D13" s="440">
        <v>0</v>
      </c>
      <c r="E13" s="440">
        <v>0</v>
      </c>
      <c r="F13" s="440">
        <v>0</v>
      </c>
      <c r="G13" s="440">
        <v>0</v>
      </c>
      <c r="H13" s="440">
        <v>0</v>
      </c>
      <c r="I13" s="441">
        <f>F13+G13-H13</f>
        <v>0</v>
      </c>
    </row>
    <row r="14" spans="1:22" s="107" customFormat="1">
      <c r="A14" s="439" t="s">
        <v>764</v>
      </c>
      <c r="B14" s="108" t="s">
        <v>765</v>
      </c>
      <c r="C14" s="440">
        <v>0</v>
      </c>
      <c r="D14" s="440">
        <v>0</v>
      </c>
      <c r="E14" s="440">
        <v>0</v>
      </c>
      <c r="F14" s="440">
        <v>0</v>
      </c>
      <c r="G14" s="440">
        <v>0</v>
      </c>
      <c r="H14" s="440">
        <v>0</v>
      </c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>
        <v>0</v>
      </c>
      <c r="D15" s="440">
        <v>0</v>
      </c>
      <c r="E15" s="440">
        <v>0</v>
      </c>
      <c r="F15" s="440">
        <v>0</v>
      </c>
      <c r="G15" s="440">
        <v>0</v>
      </c>
      <c r="H15" s="440">
        <v>0</v>
      </c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>
        <v>0</v>
      </c>
      <c r="D16" s="440">
        <v>0</v>
      </c>
      <c r="E16" s="440">
        <v>0</v>
      </c>
      <c r="F16" s="440">
        <v>0</v>
      </c>
      <c r="G16" s="440">
        <v>0</v>
      </c>
      <c r="H16" s="440">
        <v>0</v>
      </c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>
        <v>0</v>
      </c>
      <c r="D17" s="440">
        <v>0</v>
      </c>
      <c r="E17" s="440">
        <v>0</v>
      </c>
      <c r="F17" s="440">
        <v>4</v>
      </c>
      <c r="G17" s="440">
        <v>0</v>
      </c>
      <c r="H17" s="440">
        <v>0</v>
      </c>
      <c r="I17" s="441">
        <f t="shared" si="0"/>
        <v>4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4</v>
      </c>
      <c r="G18" s="447">
        <f t="shared" si="1"/>
        <v>0</v>
      </c>
      <c r="H18" s="447">
        <f t="shared" si="1"/>
        <v>0</v>
      </c>
      <c r="I18" s="448">
        <f t="shared" si="0"/>
        <v>4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>
        <v>0</v>
      </c>
      <c r="D20" s="440">
        <v>0</v>
      </c>
      <c r="E20" s="440">
        <v>0</v>
      </c>
      <c r="F20" s="440">
        <v>0</v>
      </c>
      <c r="G20" s="440">
        <v>0</v>
      </c>
      <c r="H20" s="440">
        <v>0</v>
      </c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>
        <v>0</v>
      </c>
      <c r="D22" s="440">
        <v>0</v>
      </c>
      <c r="E22" s="440">
        <v>0</v>
      </c>
      <c r="F22" s="440">
        <v>0</v>
      </c>
      <c r="G22" s="440">
        <v>0</v>
      </c>
      <c r="H22" s="440">
        <v>0</v>
      </c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0">
        <v>0</v>
      </c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0">
        <v>0</v>
      </c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>
        <v>0</v>
      </c>
      <c r="D26" s="440">
        <v>0</v>
      </c>
      <c r="E26" s="440">
        <v>0</v>
      </c>
      <c r="F26" s="440">
        <v>0</v>
      </c>
      <c r="G26" s="440">
        <v>0</v>
      </c>
      <c r="H26" s="440">
        <v>0</v>
      </c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60" t="s">
        <v>950</v>
      </c>
      <c r="B31" s="670">
        <f>pdeReportingDate</f>
        <v>43189</v>
      </c>
      <c r="C31" s="670"/>
      <c r="D31" s="670"/>
      <c r="E31" s="670"/>
      <c r="F31" s="670"/>
      <c r="G31" s="115"/>
      <c r="H31" s="115"/>
      <c r="I31" s="115"/>
    </row>
    <row r="32" spans="1:16" s="107" customFormat="1">
      <c r="A32" s="660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>
      <c r="A33" s="660"/>
      <c r="B33" s="51"/>
      <c r="C33" s="51"/>
      <c r="D33" s="51"/>
      <c r="E33" s="51"/>
      <c r="F33" s="51"/>
      <c r="G33" s="115"/>
      <c r="H33" s="115"/>
      <c r="I33" s="115"/>
    </row>
    <row r="34" spans="1:9" s="107" customFormat="1">
      <c r="A34" s="660"/>
      <c r="B34" s="51"/>
      <c r="C34" s="51"/>
      <c r="D34" s="51"/>
      <c r="E34" s="51"/>
      <c r="F34" s="51"/>
      <c r="G34" s="115"/>
      <c r="H34" s="115"/>
      <c r="I34" s="115"/>
    </row>
    <row r="35" spans="1:9" s="107" customFormat="1">
      <c r="A35" s="661" t="s">
        <v>8</v>
      </c>
      <c r="B35" s="671" t="str">
        <f>authorName</f>
        <v>Златка Илиева</v>
      </c>
      <c r="C35" s="671"/>
      <c r="D35" s="671"/>
      <c r="E35" s="671"/>
      <c r="F35" s="671"/>
      <c r="G35" s="115"/>
      <c r="H35" s="115"/>
      <c r="I35" s="115"/>
    </row>
    <row r="36" spans="1:9" s="107" customFormat="1">
      <c r="A36" s="661"/>
      <c r="B36" s="715"/>
      <c r="C36" s="715"/>
      <c r="D36" s="715"/>
      <c r="E36" s="715"/>
      <c r="F36" s="715"/>
      <c r="G36" s="715"/>
      <c r="H36" s="715"/>
      <c r="I36" s="715"/>
    </row>
    <row r="37" spans="1:9" s="107" customFormat="1">
      <c r="A37" s="661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>
      <c r="A38" s="661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>
      <c r="A39" s="661" t="s">
        <v>894</v>
      </c>
      <c r="B39" s="716"/>
      <c r="C39" s="716"/>
      <c r="D39" s="716"/>
      <c r="E39" s="716"/>
      <c r="F39" s="716"/>
      <c r="G39" s="716"/>
      <c r="H39" s="716"/>
      <c r="I39" s="716"/>
    </row>
    <row r="40" spans="1:9" s="107" customFormat="1" ht="15.75" customHeight="1">
      <c r="A40" s="662"/>
      <c r="B40" s="673" t="str">
        <f>Начална!B17</f>
        <v>Димитър Димитров</v>
      </c>
      <c r="C40" s="669"/>
      <c r="D40" s="669"/>
      <c r="E40" s="669"/>
      <c r="F40" s="669"/>
      <c r="G40" s="669"/>
      <c r="H40" s="669"/>
      <c r="I40" s="669"/>
    </row>
    <row r="41" spans="1:9" s="107" customFormat="1" ht="15.75" customHeight="1">
      <c r="A41" s="662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 customHeight="1">
      <c r="A42" s="662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 customHeight="1">
      <c r="A43" s="662"/>
      <c r="B43" s="669"/>
      <c r="C43" s="669"/>
      <c r="D43" s="669"/>
      <c r="E43" s="669"/>
      <c r="F43" s="669"/>
      <c r="G43" s="669"/>
      <c r="H43" s="669"/>
      <c r="I43" s="669"/>
    </row>
    <row r="44" spans="1:9" s="107" customFormat="1">
      <c r="A44" s="662"/>
      <c r="B44" s="669"/>
      <c r="C44" s="669"/>
      <c r="D44" s="669"/>
      <c r="E44" s="669"/>
      <c r="F44" s="669"/>
      <c r="G44" s="669"/>
      <c r="H44" s="669"/>
      <c r="I44" s="669"/>
    </row>
    <row r="45" spans="1:9" s="107" customFormat="1">
      <c r="A45" s="662"/>
      <c r="B45" s="669"/>
      <c r="C45" s="669"/>
      <c r="D45" s="669"/>
      <c r="E45" s="669"/>
      <c r="F45" s="669"/>
      <c r="G45" s="669"/>
      <c r="H45" s="669"/>
      <c r="I45" s="669"/>
    </row>
    <row r="46" spans="1:9" s="107" customFormat="1">
      <c r="A46" s="662"/>
      <c r="B46" s="669"/>
      <c r="C46" s="669"/>
      <c r="D46" s="669"/>
      <c r="E46" s="669"/>
      <c r="F46" s="669"/>
      <c r="G46" s="669"/>
      <c r="H46" s="669"/>
      <c r="I46" s="669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 s="107" customFormat="1">
      <c r="A122" s="38"/>
      <c r="B122" s="102"/>
      <c r="C122" s="38"/>
      <c r="D122" s="115"/>
      <c r="E122" s="115"/>
      <c r="F122" s="115"/>
      <c r="G122" s="115"/>
      <c r="H122" s="115"/>
      <c r="I122" s="115"/>
    </row>
    <row r="123" spans="1:9" s="107" customFormat="1">
      <c r="A123" s="38"/>
      <c r="B123" s="102"/>
      <c r="C123" s="38"/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  <row r="267" spans="4:9">
      <c r="D267" s="115"/>
      <c r="E267" s="115"/>
      <c r="F267" s="115"/>
      <c r="G267" s="115"/>
      <c r="H267" s="115"/>
      <c r="I267" s="115"/>
    </row>
    <row r="268" spans="4:9">
      <c r="D268" s="115"/>
      <c r="E268" s="115"/>
      <c r="F268" s="115"/>
      <c r="G268" s="115"/>
      <c r="H268" s="115"/>
      <c r="I268" s="115"/>
    </row>
  </sheetData>
  <sheetProtection password="D554" sheet="1" objects="1" scenarios="1" insertRows="0"/>
  <mergeCells count="20"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5:F35"/>
    <mergeCell ref="B36:I36"/>
    <mergeCell ref="B39:I39"/>
    <mergeCell ref="B45:I45"/>
    <mergeCell ref="B46:I46"/>
    <mergeCell ref="B41:I41"/>
    <mergeCell ref="B42:I42"/>
    <mergeCell ref="B43:I43"/>
    <mergeCell ref="B44:I44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6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НЕОХИМ АД - ДРУЖЕСТВО - МАЙКА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10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10" ht="18.75" customHeight="1">
      <c r="A6" s="645" t="s">
        <v>956</v>
      </c>
      <c r="B6" s="636" t="s">
        <v>920</v>
      </c>
      <c r="C6" s="643">
        <f>'1-Баланс'!C95</f>
        <v>149801</v>
      </c>
      <c r="D6" s="644">
        <f t="shared" ref="D6:D15" si="0">C6-E6</f>
        <v>0</v>
      </c>
      <c r="E6" s="643">
        <f>'1-Баланс'!G95</f>
        <v>149801</v>
      </c>
      <c r="F6" s="637" t="s">
        <v>921</v>
      </c>
      <c r="G6" s="645" t="s">
        <v>956</v>
      </c>
    </row>
    <row r="7" spans="1:10" ht="18.75" customHeight="1">
      <c r="A7" s="645" t="s">
        <v>956</v>
      </c>
      <c r="B7" s="636" t="s">
        <v>919</v>
      </c>
      <c r="C7" s="643">
        <f>'1-Баланс'!G37</f>
        <v>111402</v>
      </c>
      <c r="D7" s="644">
        <f t="shared" si="0"/>
        <v>108816</v>
      </c>
      <c r="E7" s="643">
        <f>'1-Баланс'!G18</f>
        <v>2586</v>
      </c>
      <c r="F7" s="637" t="s">
        <v>455</v>
      </c>
      <c r="G7" s="645" t="s">
        <v>956</v>
      </c>
    </row>
    <row r="8" spans="1:10" ht="18.75" customHeight="1">
      <c r="A8" s="645" t="s">
        <v>956</v>
      </c>
      <c r="B8" s="636" t="s">
        <v>917</v>
      </c>
      <c r="C8" s="643">
        <f>ABS('1-Баланс'!G32)-ABS('1-Баланс'!G33)</f>
        <v>11698</v>
      </c>
      <c r="D8" s="644">
        <f t="shared" si="0"/>
        <v>28</v>
      </c>
      <c r="E8" s="643">
        <f>ABS('2-Отчет за доходите'!C44)-ABS('2-Отчет за доходите'!G44)</f>
        <v>11670</v>
      </c>
      <c r="F8" s="637" t="s">
        <v>918</v>
      </c>
      <c r="G8" s="646" t="s">
        <v>958</v>
      </c>
    </row>
    <row r="9" spans="1:10" ht="18.75" customHeight="1">
      <c r="A9" s="645" t="s">
        <v>956</v>
      </c>
      <c r="B9" s="636" t="s">
        <v>923</v>
      </c>
      <c r="C9" s="643">
        <f>'1-Баланс'!D92</f>
        <v>52984</v>
      </c>
      <c r="D9" s="644">
        <f t="shared" si="0"/>
        <v>21</v>
      </c>
      <c r="E9" s="643">
        <f>'3-Отчет за паричния поток'!C45</f>
        <v>52963</v>
      </c>
      <c r="F9" s="637" t="s">
        <v>922</v>
      </c>
      <c r="G9" s="646" t="s">
        <v>957</v>
      </c>
    </row>
    <row r="10" spans="1:10" ht="18.75" customHeight="1">
      <c r="A10" s="645" t="s">
        <v>956</v>
      </c>
      <c r="B10" s="636" t="s">
        <v>924</v>
      </c>
      <c r="C10" s="643">
        <f>'1-Баланс'!C92</f>
        <v>26971</v>
      </c>
      <c r="D10" s="644">
        <f t="shared" si="0"/>
        <v>0</v>
      </c>
      <c r="E10" s="643">
        <f>'3-Отчет за паричния поток'!C46</f>
        <v>26971</v>
      </c>
      <c r="F10" s="637" t="s">
        <v>925</v>
      </c>
      <c r="G10" s="646" t="s">
        <v>957</v>
      </c>
    </row>
    <row r="11" spans="1:10" ht="18.75" customHeight="1">
      <c r="A11" s="645" t="s">
        <v>956</v>
      </c>
      <c r="B11" s="636" t="s">
        <v>919</v>
      </c>
      <c r="C11" s="643">
        <f>'1-Баланс'!G37</f>
        <v>111402</v>
      </c>
      <c r="D11" s="644">
        <f t="shared" si="0"/>
        <v>0</v>
      </c>
      <c r="E11" s="643">
        <f>'4-Отчет за собствения капитал'!L34</f>
        <v>111402</v>
      </c>
      <c r="F11" s="637" t="s">
        <v>926</v>
      </c>
      <c r="G11" s="646" t="s">
        <v>959</v>
      </c>
    </row>
    <row r="12" spans="1:10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10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10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10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34</vt:i4>
      </vt:variant>
    </vt:vector>
  </HeadingPairs>
  <TitlesOfParts>
    <vt:vector size="46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'3-Отчет за паричния поток'!Print_Area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'Справка 7'!Print_Area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Milena Atanasova</cp:lastModifiedBy>
  <cp:lastPrinted>2017-11-15T11:18:48Z</cp:lastPrinted>
  <dcterms:created xsi:type="dcterms:W3CDTF">2006-09-16T00:00:00Z</dcterms:created>
  <dcterms:modified xsi:type="dcterms:W3CDTF">2018-03-30T08:21:31Z</dcterms:modified>
</cp:coreProperties>
</file>