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ashinova\Documents\Консолидация\Консолидация-2017.09\Консолидиран отчет 09.2017\"/>
    </mc:Choice>
  </mc:AlternateContent>
  <bookViews>
    <workbookView xWindow="0" yWindow="0" windowWidth="11775" windowHeight="11370" activeTab="1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</externalReferences>
  <definedNames>
    <definedName name="AS2DocOpenMode" hidden="1">"AS2DocumentEdit"</definedName>
    <definedName name="_xlnm.Print_Area" localSheetId="2">BS!$A$1:$G$69</definedName>
    <definedName name="_xlnm.Print_Area" localSheetId="3">CFS!$A$1:$G$50</definedName>
    <definedName name="_xlnm.Print_Area" localSheetId="4">EQS!$A$1:$U$41</definedName>
    <definedName name="_xlnm.Print_Area" localSheetId="1">IS!$A$1:$G$43</definedName>
    <definedName name="_xlnm.Print_Titles" localSheetId="2">BS!$1:$3</definedName>
    <definedName name="_xlnm.Print_Titles" localSheetId="1">IS!$1:$2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CFS!$57:$65531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CFS!$A$1:$G$31</definedName>
    <definedName name="Z_2BD2C2C3_AF9C_11D6_9CEF_00D009775214_.wvu.Rows" localSheetId="3" hidden="1">CFS!$55:$65531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CFS!$57:$65531,CFS!#REF!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EQS!$A$1:$M$22</definedName>
    <definedName name="Z_9656BBF7_C4A3_41EC_B0C6_A21B380E3C2F_.wvu.Rows" localSheetId="3" hidden="1">CFS!$57:$65531,CFS!#REF!</definedName>
  </definedNames>
  <calcPr calcId="152511"/>
</workbook>
</file>

<file path=xl/calcChain.xml><?xml version="1.0" encoding="utf-8"?>
<calcChain xmlns="http://schemas.openxmlformats.org/spreadsheetml/2006/main">
  <c r="C33" i="14" l="1"/>
  <c r="E33" i="14"/>
  <c r="G20" i="15" l="1"/>
  <c r="O28" i="15" l="1"/>
  <c r="S28" i="15" s="1"/>
  <c r="Q26" i="15"/>
  <c r="K26" i="15"/>
  <c r="I26" i="15"/>
  <c r="O24" i="15"/>
  <c r="S24" i="15" s="1"/>
  <c r="O15" i="15"/>
  <c r="S15" i="15" s="1"/>
  <c r="E23" i="14"/>
  <c r="E18" i="14"/>
  <c r="C23" i="14"/>
  <c r="C18" i="14"/>
  <c r="F55" i="13"/>
  <c r="F54" i="13"/>
  <c r="F45" i="13"/>
  <c r="F56" i="13" s="1"/>
  <c r="F43" i="13"/>
  <c r="F30" i="13"/>
  <c r="F29" i="13"/>
  <c r="F28" i="13"/>
  <c r="F31" i="13" s="1"/>
  <c r="F35" i="13" s="1"/>
  <c r="F58" i="13" s="1"/>
  <c r="F17" i="13"/>
  <c r="F15" i="13"/>
  <c r="F19" i="13" s="1"/>
  <c r="F12" i="13"/>
  <c r="D55" i="13"/>
  <c r="D45" i="13"/>
  <c r="D28" i="13"/>
  <c r="D12" i="13"/>
  <c r="E35" i="14" l="1"/>
  <c r="E39" i="14" s="1"/>
  <c r="D56" i="13"/>
  <c r="D19" i="13"/>
  <c r="D31" i="13"/>
  <c r="D35" i="13" s="1"/>
  <c r="D21" i="13"/>
  <c r="C35" i="14"/>
  <c r="C39" i="14" s="1"/>
  <c r="F21" i="13"/>
  <c r="D58" i="13" l="1"/>
  <c r="A3" i="13"/>
  <c r="G29" i="15" l="1"/>
  <c r="M17" i="15"/>
  <c r="M20" i="15" s="1"/>
  <c r="O19" i="15"/>
  <c r="S19" i="15" s="1"/>
  <c r="O18" i="15"/>
  <c r="S18" i="15" s="1"/>
  <c r="Q17" i="15"/>
  <c r="K17" i="15"/>
  <c r="I17" i="15"/>
  <c r="O17" i="15" l="1"/>
  <c r="S17" i="15" s="1"/>
  <c r="F19" i="12" l="1"/>
  <c r="F23" i="12"/>
  <c r="F25" i="12" l="1"/>
  <c r="O11" i="15" l="1"/>
  <c r="S11" i="15" s="1"/>
  <c r="F29" i="12" l="1"/>
  <c r="D19" i="12"/>
  <c r="S22" i="15"/>
  <c r="O23" i="15"/>
  <c r="S23" i="15" s="1"/>
  <c r="Q20" i="15"/>
  <c r="Q29" i="15" s="1"/>
  <c r="K20" i="15"/>
  <c r="K29" i="15" s="1"/>
  <c r="I20" i="15"/>
  <c r="I29" i="15" s="1"/>
  <c r="E20" i="15"/>
  <c r="E29" i="15" s="1"/>
  <c r="C20" i="15"/>
  <c r="C29" i="15" s="1"/>
  <c r="D23" i="12"/>
  <c r="A1" i="13"/>
  <c r="A1" i="14"/>
  <c r="A3" i="14"/>
  <c r="A3" i="15" s="1"/>
  <c r="A1" i="15"/>
  <c r="A1" i="12"/>
  <c r="D25" i="12" l="1"/>
  <c r="D29" i="12" s="1"/>
  <c r="M27" i="15" s="1"/>
  <c r="S20" i="15"/>
  <c r="O20" i="15"/>
  <c r="O27" i="15" l="1"/>
  <c r="S27" i="15" s="1"/>
  <c r="M26" i="15"/>
  <c r="O26" i="15" s="1"/>
  <c r="S26" i="15" s="1"/>
  <c r="M29" i="15" l="1"/>
  <c r="O29" i="15"/>
  <c r="S29" i="15" l="1"/>
</calcChain>
</file>

<file path=xl/sharedStrings.xml><?xml version="1.0" encoding="utf-8"?>
<sst xmlns="http://schemas.openxmlformats.org/spreadsheetml/2006/main" count="186" uniqueCount="145">
  <si>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</si>
  <si>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</si>
  <si>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</si>
  <si>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</si>
  <si>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</si>
  <si>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</si>
  <si>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</si>
  <si>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</si>
  <si>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</si>
  <si>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</si>
  <si>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</si>
  <si>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</si>
  <si>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</si>
  <si>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</si>
  <si>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</si>
  <si>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</si>
  <si>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</si>
  <si>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</si>
  <si>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</si>
  <si>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</si>
  <si>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</si>
  <si>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</si>
  <si>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</si>
  <si>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</si>
  <si>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</si>
  <si>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</si>
  <si>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</si>
  <si>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</si>
  <si>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</si>
  <si>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</si>
  <si>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</si>
  <si>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</si>
  <si>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</si>
  <si>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</si>
  <si>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</si>
  <si>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</si>
  <si>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</si>
  <si>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</si>
  <si>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</si>
  <si>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</si>
  <si>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</si>
  <si>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</si>
  <si>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</si>
  <si>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</si>
  <si>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</si>
  <si>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</si>
  <si>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</si>
  <si>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</si>
  <si>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</si>
  <si>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</si>
  <si>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</si>
  <si>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</si>
  <si>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</si>
  <si>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</si>
  <si>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</si>
  <si>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</si>
  <si>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</si>
  <si>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</si>
  <si>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</si>
  <si>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</si>
  <si>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</si>
  <si>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</si>
  <si>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</si>
  <si>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</si>
  <si>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</si>
  <si>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</si>
  <si>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</si>
  <si>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Васил Живков Грънчаров</t>
  </si>
  <si>
    <t>Имоти, машини и оборудване</t>
  </si>
  <si>
    <t>гр. Димитровград</t>
  </si>
  <si>
    <t>Ц К Б АД</t>
  </si>
  <si>
    <t>ГРУПА НЕОХИМ</t>
  </si>
  <si>
    <t>Финансови приходи</t>
  </si>
  <si>
    <t>Финансови разходи</t>
  </si>
  <si>
    <t>Резерви</t>
  </si>
  <si>
    <t>Финансови (разходи)/приходи, нетно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</si>
  <si>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</si>
  <si>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</si>
  <si>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</si>
  <si>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</si>
  <si>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</si>
  <si>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</si>
  <si>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</si>
  <si>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</si>
  <si>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</si>
  <si>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</si>
  <si>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</si>
  <si>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</si>
  <si>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</si>
  <si>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</si>
  <si>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</si>
  <si>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</si>
  <si>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</si>
  <si>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</si>
  <si>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</si>
  <si>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</si>
  <si>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</si>
  <si>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</si>
  <si>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Неконтролиращо участие</t>
  </si>
  <si>
    <t>Гл.счетоводител: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</si>
  <si>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</si>
  <si>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</si>
  <si>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</si>
  <si>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</si>
  <si>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Резерв от преизчисление на чуждестранни дейности</t>
  </si>
  <si>
    <t>Неразпределена печалба</t>
  </si>
  <si>
    <t>Натрупани печалби/    (загуби)</t>
  </si>
  <si>
    <t xml:space="preserve">Зърнени храни България АД  </t>
  </si>
  <si>
    <t>Последващи оценки на задължение по пенсионни планове с дефинирани доходи</t>
  </si>
  <si>
    <t>Правителствени финансирания</t>
  </si>
  <si>
    <t>Елена Симеонова Шопова</t>
  </si>
  <si>
    <t>Изпълнителен директор:</t>
  </si>
  <si>
    <t>Дългосрочни задължения към доставчици</t>
  </si>
  <si>
    <t>Общ всеобхватен доход за периода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</si>
  <si>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</si>
  <si>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</si>
  <si>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</si>
  <si>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Общ всеобхватен доход за годината, в т.ч.</t>
  </si>
  <si>
    <t xml:space="preserve">            * нетна печалба за годината</t>
  </si>
  <si>
    <t xml:space="preserve">            * други компоненти на всеобхватния доход, нетно от данъци</t>
  </si>
  <si>
    <t>Общ всеобхватен доход за периода, в т.ч.</t>
  </si>
  <si>
    <t>10, 11</t>
  </si>
  <si>
    <t>Разпределение на печалбата за дивиденти</t>
  </si>
  <si>
    <t>Никола Иванов Грозев</t>
  </si>
  <si>
    <t>Пасиви по отсрочени данъци</t>
  </si>
  <si>
    <t>Други задължения</t>
  </si>
  <si>
    <t>31 декември 2016</t>
  </si>
  <si>
    <t xml:space="preserve">Салдо на 1 януари 2016 година </t>
  </si>
  <si>
    <t>Салдо на 31 декември 2016 година</t>
  </si>
  <si>
    <t>Промени в собствения капитал за 2017 година</t>
  </si>
  <si>
    <t xml:space="preserve">            * нетна печалба/(загуба) за периода</t>
  </si>
  <si>
    <t>Изплатени дивиденти</t>
  </si>
  <si>
    <t>Нетни парични потоци (използвани в)/от оперативната дейност</t>
  </si>
  <si>
    <t xml:space="preserve">Нетно( намаление)/увеличение на паричните средства и паричните еквиваленти </t>
  </si>
  <si>
    <t>Хуберт Пухнер (от 29.06.2017)</t>
  </si>
  <si>
    <t>Мартина Михаела Аубергер (от 29.06.2017)</t>
  </si>
  <si>
    <t>Феборан ООД (до 28.06.2017)</t>
  </si>
  <si>
    <t>Феборан Прим ЕООД (до 28.06.2017)</t>
  </si>
  <si>
    <t>Нетни парични потоци използвани във финансова дейност</t>
  </si>
  <si>
    <t>към 30 септември 2017 година</t>
  </si>
  <si>
    <t>30 септември 2017</t>
  </si>
  <si>
    <t>30 септември 2016</t>
  </si>
  <si>
    <t>(Разход)/Икономия за данъци върху печалбата</t>
  </si>
  <si>
    <t>Салдо на 30 септември 2017 година</t>
  </si>
  <si>
    <t>Парични средства и парични еквиваленти на 30 септември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</si>
</sst>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л_в_._-;\-* #,##0.00\ _л_в_._-;_-* &quot;-&quot;??\ _л_в_.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&quot;€&quot;* #,##0.00_);_(&quot;€&quot;* \(#,##0.00\);_(&quot;€&quot;* &quot;-&quot;??_);_(@_)"/>
  </numFmts>
  <fonts count="65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Hebar"/>
      <family val="2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9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7" fillId="0" borderId="0"/>
    <xf numFmtId="0" fontId="37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6" applyNumberFormat="0" applyAlignment="0" applyProtection="0"/>
    <xf numFmtId="0" fontId="52" fillId="21" borderId="7" applyNumberForma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8" applyNumberFormat="0" applyFill="0" applyAlignment="0" applyProtection="0"/>
    <xf numFmtId="0" fontId="56" fillId="0" borderId="9" applyNumberFormat="0" applyFill="0" applyAlignment="0" applyProtection="0"/>
    <xf numFmtId="0" fontId="57" fillId="0" borderId="10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6" applyNumberFormat="0" applyAlignment="0" applyProtection="0"/>
    <xf numFmtId="0" fontId="59" fillId="0" borderId="11" applyNumberFormat="0" applyFill="0" applyAlignment="0" applyProtection="0"/>
    <xf numFmtId="0" fontId="60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61" fillId="20" borderId="13" applyNumberFormat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7" fillId="0" borderId="0" xfId="6" applyFont="1" applyBorder="1" applyAlignment="1">
      <alignment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/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6" quotePrefix="1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3" fillId="0" borderId="0" xfId="0" applyFont="1" applyFill="1" applyBorder="1"/>
    <xf numFmtId="0" fontId="23" fillId="0" borderId="0" xfId="0" applyFont="1"/>
    <xf numFmtId="0" fontId="9" fillId="0" borderId="0" xfId="6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4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5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5" fillId="0" borderId="0" xfId="0" applyFont="1"/>
    <xf numFmtId="0" fontId="26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7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0" fontId="28" fillId="0" borderId="0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Border="1"/>
    <xf numFmtId="0" fontId="22" fillId="0" borderId="0" xfId="6" quotePrefix="1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6" fillId="0" borderId="0" xfId="0" applyFont="1" applyFill="1"/>
    <xf numFmtId="0" fontId="32" fillId="0" borderId="0" xfId="0" applyFont="1" applyBorder="1"/>
    <xf numFmtId="0" fontId="25" fillId="0" borderId="1" xfId="0" applyFont="1" applyBorder="1"/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8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4" fillId="0" borderId="0" xfId="8" applyFont="1" applyFill="1" applyBorder="1" applyAlignment="1">
      <alignment wrapText="1"/>
    </xf>
    <xf numFmtId="0" fontId="35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4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2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38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4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4" fillId="0" borderId="0" xfId="11" applyNumberFormat="1" applyFont="1" applyFill="1" applyBorder="1" applyAlignment="1" applyProtection="1"/>
    <xf numFmtId="0" fontId="24" fillId="0" borderId="0" xfId="9" applyNumberFormat="1" applyFont="1" applyFill="1" applyBorder="1" applyAlignment="1" applyProtection="1"/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1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39" fillId="0" borderId="0" xfId="6" applyFont="1" applyFill="1" applyBorder="1" applyAlignment="1">
      <alignment horizontal="right" vertical="center"/>
    </xf>
    <xf numFmtId="0" fontId="40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15" fillId="0" borderId="0" xfId="14" quotePrefix="1" applyFont="1" applyFill="1" applyBorder="1" applyAlignment="1">
      <alignment horizontal="left"/>
    </xf>
    <xf numFmtId="0" fontId="38" fillId="0" borderId="0" xfId="5" applyFont="1" applyFill="1" applyBorder="1" applyAlignment="1">
      <alignment horizontal="center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center" vertical="center"/>
    </xf>
    <xf numFmtId="0" fontId="44" fillId="0" borderId="0" xfId="9" applyNumberFormat="1" applyFont="1" applyFill="1" applyBorder="1" applyAlignment="1" applyProtection="1">
      <alignment horizontal="right" wrapText="1"/>
    </xf>
    <xf numFmtId="0" fontId="22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38" fillId="0" borderId="0" xfId="0" applyFont="1" applyFill="1" applyBorder="1" applyAlignment="1">
      <alignment horizontal="right"/>
    </xf>
    <xf numFmtId="0" fontId="45" fillId="0" borderId="0" xfId="11" applyFont="1" applyFill="1" applyBorder="1" applyAlignment="1">
      <alignment horizontal="right"/>
    </xf>
    <xf numFmtId="0" fontId="32" fillId="0" borderId="0" xfId="9" applyNumberFormat="1" applyFont="1" applyFill="1" applyBorder="1" applyAlignment="1" applyProtection="1">
      <alignment vertical="top"/>
      <protection locked="0"/>
    </xf>
    <xf numFmtId="0" fontId="44" fillId="0" borderId="0" xfId="0" applyFont="1" applyFill="1" applyBorder="1" applyAlignment="1">
      <alignment horizontal="left"/>
    </xf>
    <xf numFmtId="0" fontId="44" fillId="0" borderId="0" xfId="6" applyFont="1" applyFill="1" applyBorder="1" applyAlignment="1"/>
    <xf numFmtId="0" fontId="44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46" fillId="0" borderId="0" xfId="8" applyFont="1" applyFill="1" applyBorder="1" applyAlignment="1">
      <alignment wrapText="1"/>
    </xf>
    <xf numFmtId="3" fontId="8" fillId="0" borderId="0" xfId="0" applyNumberFormat="1" applyFont="1" applyFill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0" fontId="20" fillId="0" borderId="0" xfId="6" applyFont="1" applyBorder="1" applyAlignment="1">
      <alignment horizontal="center"/>
    </xf>
    <xf numFmtId="0" fontId="26" fillId="0" borderId="0" xfId="6" applyFont="1" applyFill="1" applyAlignment="1">
      <alignment vertical="center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6" fontId="13" fillId="0" borderId="0" xfId="1" applyNumberFormat="1" applyFont="1" applyFill="1" applyBorder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wrapText="1"/>
    </xf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8" fillId="0" borderId="0" xfId="8" applyNumberFormat="1" applyFont="1" applyFill="1"/>
    <xf numFmtId="0" fontId="8" fillId="0" borderId="0" xfId="8" applyFont="1" applyFill="1"/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19" fillId="0" borderId="0" xfId="9" applyNumberFormat="1" applyFont="1" applyFill="1" applyBorder="1" applyAlignment="1" applyProtection="1">
      <alignment horizontal="left" vertical="center"/>
    </xf>
    <xf numFmtId="164" fontId="18" fillId="0" borderId="15" xfId="0" applyNumberFormat="1" applyFont="1" applyFill="1" applyBorder="1" applyAlignment="1">
      <alignment horizontal="right"/>
    </xf>
    <xf numFmtId="0" fontId="30" fillId="0" borderId="0" xfId="0" applyFont="1" applyFill="1"/>
    <xf numFmtId="0" fontId="29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/>
    <xf numFmtId="166" fontId="8" fillId="0" borderId="0" xfId="1" applyNumberFormat="1" applyFont="1" applyFill="1"/>
    <xf numFmtId="0" fontId="9" fillId="0" borderId="0" xfId="9" applyNumberFormat="1" applyFont="1" applyFill="1" applyBorder="1" applyAlignment="1" applyProtection="1">
      <alignment horizontal="center"/>
    </xf>
    <xf numFmtId="0" fontId="33" fillId="0" borderId="0" xfId="7" applyFont="1" applyFill="1" applyBorder="1" applyAlignment="1"/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Fill="1" applyBorder="1" applyAlignment="1">
      <alignment vertical="center"/>
    </xf>
    <xf numFmtId="0" fontId="34" fillId="0" borderId="0" xfId="63" applyFont="1" applyFill="1" applyAlignment="1">
      <alignment vertical="center"/>
    </xf>
    <xf numFmtId="166" fontId="19" fillId="0" borderId="1" xfId="1" applyNumberFormat="1" applyFont="1" applyFill="1" applyBorder="1" applyAlignment="1" applyProtection="1"/>
    <xf numFmtId="166" fontId="9" fillId="0" borderId="1" xfId="1" applyNumberFormat="1" applyFont="1" applyFill="1" applyBorder="1" applyAlignment="1" applyProtection="1"/>
    <xf numFmtId="0" fontId="8" fillId="0" borderId="0" xfId="9" applyNumberFormat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/>
    </xf>
    <xf numFmtId="3" fontId="8" fillId="0" borderId="0" xfId="19" applyNumberFormat="1" applyFont="1"/>
    <xf numFmtId="166" fontId="8" fillId="0" borderId="0" xfId="1" applyNumberFormat="1" applyFont="1" applyFill="1" applyBorder="1" applyAlignment="1" applyProtection="1"/>
    <xf numFmtId="0" fontId="9" fillId="0" borderId="1" xfId="6" applyFont="1" applyFill="1" applyBorder="1" applyAlignment="1">
      <alignment horizontal="left" vertical="center"/>
    </xf>
    <xf numFmtId="0" fontId="20" fillId="0" borderId="0" xfId="6" applyFont="1" applyFill="1" applyBorder="1" applyAlignment="1">
      <alignment vertical="center"/>
    </xf>
    <xf numFmtId="0" fontId="22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9" fillId="0" borderId="0" xfId="9" applyNumberFormat="1" applyFont="1" applyFill="1" applyBorder="1" applyAlignment="1" applyProtection="1"/>
    <xf numFmtId="164" fontId="5" fillId="0" borderId="0" xfId="0" applyNumberFormat="1" applyFont="1" applyFill="1" applyBorder="1" applyAlignment="1">
      <alignment horizontal="right" wrapText="1"/>
    </xf>
    <xf numFmtId="49" fontId="9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1" fillId="0" borderId="0" xfId="6" applyFont="1" applyBorder="1" applyAlignment="1"/>
    <xf numFmtId="0" fontId="2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3" fillId="0" borderId="0" xfId="9" applyNumberFormat="1" applyFont="1" applyFill="1" applyBorder="1" applyAlignment="1" applyProtection="1">
      <alignment horizontal="center" vertical="center"/>
    </xf>
    <xf numFmtId="0" fontId="22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  <xf numFmtId="0" fontId="8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</cellXfs>
  <cellStyles count="69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2 2" xfId="66"/>
    <cellStyle name="Comma 2 3" xfId="18"/>
    <cellStyle name="Comma 2 3 2" xfId="67"/>
    <cellStyle name="Comma 2 4" xfId="45"/>
    <cellStyle name="Comma 2 4 2" xfId="68"/>
    <cellStyle name="Comma 2 5" xfId="65"/>
    <cellStyle name="Comma 3" xfId="64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rmal_P&amp;L_IS (по функц.принцип)" xfId="63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garipov\My%20Documents\2005\Neochim%20Group\Neochim%20Consolidation%202005\FS'05-Neochim%20group-raboten_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5"/>
  <sheetViews>
    <sheetView topLeftCell="A4" zoomScaleNormal="100" workbookViewId="0">
      <selection activeCell="D39" sqref="D39"/>
    </sheetView>
  </sheetViews>
  <sheetFormatPr defaultColWidth="0" defaultRowHeight="12.75" customHeight="1" zeroHeight="1"/>
  <cols>
    <col min="1" max="2" width="9.28515625" style="54" customWidth="1"/>
    <col min="3" max="3" width="18.42578125" style="54" customWidth="1"/>
    <col min="4" max="9" width="9.28515625" style="54" customWidth="1"/>
    <col min="10" max="16384" width="9.28515625" style="54" hidden="1"/>
  </cols>
  <sheetData>
    <row r="1" spans="1:9" ht="18.75">
      <c r="A1" s="52" t="s">
        <v>71</v>
      </c>
      <c r="B1" s="53"/>
      <c r="C1" s="53"/>
      <c r="D1" s="74"/>
      <c r="E1" s="53"/>
      <c r="F1" s="53"/>
      <c r="G1" s="53"/>
      <c r="H1" s="53"/>
    </row>
    <row r="2" spans="1:9"/>
    <row r="3" spans="1:9"/>
    <row r="4" spans="1:9" ht="18.75">
      <c r="A4" s="55" t="s">
        <v>21</v>
      </c>
      <c r="D4" s="57"/>
      <c r="F4" s="56"/>
      <c r="G4" s="56"/>
      <c r="H4" s="56"/>
      <c r="I4" s="56"/>
    </row>
    <row r="5" spans="1:9" ht="17.25" customHeight="1">
      <c r="A5" s="55"/>
      <c r="B5" s="72" t="s">
        <v>57</v>
      </c>
      <c r="C5" s="72"/>
      <c r="D5" s="56" t="s">
        <v>27</v>
      </c>
      <c r="E5" s="57"/>
      <c r="F5" s="72"/>
      <c r="G5" s="72"/>
      <c r="H5" s="72"/>
      <c r="I5" s="56"/>
    </row>
    <row r="6" spans="1:9" ht="17.25" customHeight="1">
      <c r="A6" s="55"/>
      <c r="B6" s="72" t="s">
        <v>63</v>
      </c>
      <c r="C6" s="72"/>
      <c r="D6" s="56" t="s">
        <v>110</v>
      </c>
      <c r="E6" s="57"/>
      <c r="F6" s="72"/>
      <c r="G6" s="72"/>
      <c r="H6" s="72"/>
      <c r="I6" s="56"/>
    </row>
    <row r="7" spans="1:9" ht="18.75">
      <c r="A7" s="55"/>
      <c r="B7" s="72" t="s">
        <v>58</v>
      </c>
      <c r="C7" s="72"/>
      <c r="D7" s="56" t="s">
        <v>24</v>
      </c>
      <c r="E7" s="57"/>
      <c r="F7" s="72"/>
      <c r="G7" s="72"/>
      <c r="H7" s="72"/>
      <c r="I7" s="56"/>
    </row>
    <row r="8" spans="1:9" ht="18.75">
      <c r="A8" s="55"/>
      <c r="C8" s="72"/>
      <c r="D8" s="56" t="s">
        <v>67</v>
      </c>
      <c r="E8" s="57"/>
      <c r="F8" s="72"/>
      <c r="G8" s="72"/>
      <c r="H8" s="72"/>
      <c r="I8" s="56"/>
    </row>
    <row r="9" spans="1:9" ht="18.75">
      <c r="A9" s="55"/>
      <c r="B9" s="72"/>
      <c r="C9" s="72"/>
      <c r="D9" s="56" t="s">
        <v>22</v>
      </c>
      <c r="E9" s="57"/>
      <c r="F9" s="203"/>
      <c r="G9" s="72"/>
      <c r="H9" s="72"/>
      <c r="I9" s="56"/>
    </row>
    <row r="10" spans="1:9" ht="18.75">
      <c r="A10" s="55"/>
      <c r="C10" s="72"/>
      <c r="D10" s="56" t="s">
        <v>23</v>
      </c>
      <c r="E10" s="57"/>
      <c r="F10" s="72"/>
      <c r="G10" s="72"/>
      <c r="H10" s="72"/>
      <c r="I10" s="56"/>
    </row>
    <row r="11" spans="1:9" ht="18.75">
      <c r="A11" s="55"/>
      <c r="C11" s="72"/>
      <c r="D11" s="72" t="s">
        <v>107</v>
      </c>
      <c r="E11" s="57"/>
      <c r="F11" s="72"/>
      <c r="G11" s="72"/>
      <c r="H11" s="72"/>
      <c r="I11" s="72"/>
    </row>
    <row r="12" spans="1:9" ht="18.75">
      <c r="A12" s="55"/>
      <c r="C12" s="72"/>
      <c r="D12" s="72" t="s">
        <v>134</v>
      </c>
      <c r="E12" s="57"/>
      <c r="F12" s="72"/>
      <c r="G12" s="72"/>
      <c r="H12" s="72"/>
      <c r="I12" s="72"/>
    </row>
    <row r="13" spans="1:9" ht="18.75">
      <c r="A13" s="55"/>
      <c r="C13" s="72"/>
      <c r="D13" s="72" t="s">
        <v>135</v>
      </c>
      <c r="E13" s="57"/>
      <c r="F13" s="72"/>
      <c r="G13" s="72"/>
      <c r="H13" s="72"/>
      <c r="I13" s="72"/>
    </row>
    <row r="14" spans="1:9" ht="18.75">
      <c r="A14" s="55"/>
      <c r="D14" s="72" t="s">
        <v>136</v>
      </c>
      <c r="E14" s="72"/>
      <c r="F14" s="72"/>
      <c r="G14" s="72"/>
      <c r="H14" s="72"/>
      <c r="I14" s="56"/>
    </row>
    <row r="15" spans="1:9" ht="18.75">
      <c r="A15" s="55"/>
      <c r="D15" s="72" t="s">
        <v>137</v>
      </c>
      <c r="E15" s="72"/>
      <c r="F15" s="72"/>
      <c r="G15" s="72"/>
      <c r="H15" s="72"/>
      <c r="I15" s="56"/>
    </row>
    <row r="16" spans="1:9" ht="18.75">
      <c r="A16" s="55"/>
      <c r="D16" s="72"/>
      <c r="E16" s="72"/>
      <c r="F16" s="72"/>
      <c r="G16" s="72"/>
      <c r="H16" s="72"/>
      <c r="I16" s="56"/>
    </row>
    <row r="17" spans="1:9" ht="18.75">
      <c r="A17" s="55"/>
      <c r="D17" s="72"/>
      <c r="E17" s="72"/>
      <c r="F17" s="72"/>
      <c r="G17" s="72"/>
      <c r="H17" s="72"/>
      <c r="I17" s="56"/>
    </row>
    <row r="18" spans="1:9" ht="18.75">
      <c r="A18" s="55" t="s">
        <v>111</v>
      </c>
      <c r="D18" s="72" t="s">
        <v>24</v>
      </c>
      <c r="E18" s="55"/>
      <c r="F18" s="55"/>
      <c r="G18" s="55"/>
    </row>
    <row r="19" spans="1:9" ht="18.75">
      <c r="A19" s="105"/>
      <c r="B19" s="57"/>
      <c r="C19" s="57"/>
      <c r="D19" s="72"/>
      <c r="E19" s="72"/>
      <c r="F19" s="72"/>
      <c r="G19" s="56"/>
      <c r="H19" s="56"/>
      <c r="I19" s="56"/>
    </row>
    <row r="20" spans="1:9" ht="18.75">
      <c r="A20" s="105" t="s">
        <v>99</v>
      </c>
      <c r="B20" s="105"/>
      <c r="C20" s="105"/>
      <c r="D20" s="72" t="s">
        <v>100</v>
      </c>
      <c r="E20" s="72"/>
      <c r="F20" s="72"/>
      <c r="G20" s="56"/>
      <c r="H20" s="56"/>
      <c r="I20" s="56"/>
    </row>
    <row r="21" spans="1:9" ht="18.75">
      <c r="A21" s="55"/>
      <c r="D21" s="105"/>
      <c r="E21" s="55"/>
      <c r="F21" s="55"/>
      <c r="G21" s="56"/>
      <c r="H21" s="56"/>
      <c r="I21" s="56"/>
    </row>
    <row r="22" spans="1:9" ht="18.75">
      <c r="A22" s="55"/>
      <c r="D22" s="42"/>
      <c r="E22" s="55"/>
      <c r="F22" s="55"/>
      <c r="G22" s="56"/>
      <c r="H22" s="56"/>
      <c r="I22" s="56"/>
    </row>
    <row r="23" spans="1:9" ht="18.75">
      <c r="A23" s="55" t="s">
        <v>0</v>
      </c>
      <c r="D23" s="56" t="s">
        <v>69</v>
      </c>
      <c r="E23" s="56"/>
      <c r="F23" s="56"/>
      <c r="G23" s="55"/>
      <c r="H23" s="55"/>
      <c r="I23" s="55"/>
    </row>
    <row r="24" spans="1:9" ht="18.75">
      <c r="A24" s="55"/>
      <c r="D24" s="56" t="s">
        <v>25</v>
      </c>
      <c r="E24" s="56"/>
      <c r="F24" s="56"/>
      <c r="G24" s="55"/>
    </row>
    <row r="25" spans="1:9" ht="18.75">
      <c r="A25" s="55"/>
      <c r="D25" s="56" t="s">
        <v>96</v>
      </c>
      <c r="E25" s="56"/>
      <c r="F25" s="56"/>
      <c r="G25" s="55"/>
    </row>
    <row r="26" spans="1:9" ht="18.75">
      <c r="A26" s="55"/>
      <c r="D26" s="42"/>
      <c r="E26" s="55"/>
      <c r="F26" s="55"/>
      <c r="G26" s="55"/>
    </row>
    <row r="27" spans="1:9" ht="18.75">
      <c r="A27" s="55"/>
      <c r="D27" s="42"/>
      <c r="E27" s="55"/>
      <c r="F27" s="55"/>
      <c r="G27" s="55"/>
    </row>
    <row r="28" spans="1:9" ht="18.75">
      <c r="A28" s="55" t="s">
        <v>26</v>
      </c>
      <c r="D28" s="56" t="s">
        <v>27</v>
      </c>
      <c r="E28" s="56"/>
      <c r="F28" s="55"/>
      <c r="G28" s="55"/>
    </row>
    <row r="29" spans="1:9" ht="18.75">
      <c r="A29" s="55"/>
      <c r="D29" s="56" t="s">
        <v>97</v>
      </c>
      <c r="E29" s="56"/>
      <c r="F29" s="55"/>
      <c r="G29" s="55"/>
    </row>
    <row r="30" spans="1:9" ht="18.75">
      <c r="A30" s="55"/>
      <c r="D30" s="56" t="s">
        <v>123</v>
      </c>
      <c r="G30" s="55"/>
    </row>
    <row r="31" spans="1:9" ht="18.75">
      <c r="A31" s="55"/>
      <c r="C31" s="56"/>
      <c r="D31" s="56"/>
      <c r="E31" s="56"/>
      <c r="F31" s="55"/>
    </row>
    <row r="32" spans="1:9" ht="18.75">
      <c r="A32" s="55"/>
      <c r="C32" s="56"/>
      <c r="E32" s="56"/>
      <c r="F32" s="55"/>
    </row>
    <row r="33" spans="1:9" ht="18.75">
      <c r="A33" s="55"/>
      <c r="C33" s="56"/>
      <c r="D33" s="56"/>
      <c r="E33" s="56"/>
      <c r="F33" s="55"/>
    </row>
    <row r="34" spans="1:9" ht="18.75">
      <c r="A34" s="55"/>
      <c r="D34" s="42"/>
      <c r="F34" s="55"/>
    </row>
    <row r="35" spans="1:9" ht="18.75">
      <c r="A35" s="55" t="s">
        <v>1</v>
      </c>
      <c r="D35" s="56" t="s">
        <v>65</v>
      </c>
      <c r="E35" s="56"/>
      <c r="F35" s="55"/>
    </row>
    <row r="36" spans="1:9" ht="18.75">
      <c r="A36" s="55"/>
      <c r="D36" s="56" t="s">
        <v>70</v>
      </c>
      <c r="E36" s="56"/>
      <c r="F36" s="55"/>
    </row>
    <row r="37" spans="1:9" ht="18.75">
      <c r="A37" s="55"/>
      <c r="D37" s="56"/>
      <c r="E37" s="56"/>
      <c r="F37" s="55"/>
    </row>
    <row r="38" spans="1:9" ht="18.75">
      <c r="A38" s="55"/>
      <c r="E38" s="56"/>
      <c r="F38" s="55"/>
      <c r="G38" s="55"/>
      <c r="H38" s="55"/>
      <c r="I38" s="55"/>
    </row>
    <row r="39" spans="1:9" ht="18.75">
      <c r="A39" s="55"/>
      <c r="D39" s="42"/>
      <c r="F39" s="55"/>
      <c r="G39" s="55"/>
      <c r="H39" s="55"/>
      <c r="I39" s="55"/>
    </row>
    <row r="40" spans="1:9" ht="18.75">
      <c r="A40" s="55" t="s">
        <v>28</v>
      </c>
      <c r="D40" s="56" t="s">
        <v>38</v>
      </c>
    </row>
    <row r="41" spans="1:9" ht="18.75">
      <c r="A41" s="55"/>
      <c r="E41" s="56"/>
      <c r="F41" s="55"/>
      <c r="G41" s="55"/>
      <c r="H41" s="55"/>
      <c r="I41" s="55"/>
    </row>
    <row r="42" spans="1:9" ht="18.75">
      <c r="A42" s="55"/>
      <c r="E42" s="56"/>
      <c r="F42" s="55"/>
    </row>
    <row r="43" spans="1:9" ht="18.75">
      <c r="A43" s="55"/>
      <c r="D43" s="42"/>
      <c r="F43" s="55"/>
    </row>
    <row r="44" spans="1:9" ht="18.75">
      <c r="A44" s="55"/>
      <c r="D44" s="56"/>
      <c r="G44" s="57"/>
      <c r="H44" s="57"/>
      <c r="I44" s="57"/>
    </row>
    <row r="45" spans="1:9" ht="18.75">
      <c r="A45" s="55"/>
      <c r="D45" s="56"/>
      <c r="F45" s="55"/>
    </row>
    <row r="46" spans="1:9" ht="18.75">
      <c r="A46" s="55"/>
      <c r="F46" s="55"/>
    </row>
    <row r="47" spans="1:9" ht="18.75">
      <c r="A47" s="55"/>
      <c r="F47" s="55"/>
    </row>
    <row r="48" spans="1:9" ht="18.75">
      <c r="A48" s="55"/>
      <c r="F48" s="55"/>
    </row>
    <row r="49" spans="1:6" ht="18.75">
      <c r="A49" s="55"/>
      <c r="F49" s="55"/>
    </row>
    <row r="50" spans="1:6" ht="18.75">
      <c r="A50" s="55"/>
      <c r="F50" s="55"/>
    </row>
    <row r="51" spans="1:6" ht="18.75">
      <c r="A51" s="55"/>
      <c r="F51" s="55"/>
    </row>
    <row r="52" spans="1:6" ht="18.75">
      <c r="A52" s="55"/>
      <c r="F52" s="55"/>
    </row>
    <row r="53" spans="1:6"/>
    <row r="54" spans="1:6"/>
    <row r="55" spans="1:6"/>
    <row r="56" spans="1:6"/>
    <row r="57" spans="1:6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</sheetData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firstPageNumber="4" orientation="portrait" blackAndWhite="1" useFirstPageNumber="1" r:id="rId1"/>
  <headerFooter alignWithMargins="0">
    <firstFooter>&amp;R4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52"/>
  <sheetViews>
    <sheetView tabSelected="1" view="pageBreakPreview" zoomScaleNormal="100" zoomScaleSheetLayoutView="100" workbookViewId="0">
      <selection activeCell="D19" sqref="D19"/>
    </sheetView>
  </sheetViews>
  <sheetFormatPr defaultRowHeight="15"/>
  <cols>
    <col min="1" max="1" width="67" style="40" customWidth="1"/>
    <col min="2" max="2" width="13.140625" style="34" bestFit="1" customWidth="1"/>
    <col min="3" max="3" width="5.42578125" style="69" customWidth="1"/>
    <col min="4" max="4" width="17.85546875" style="69" customWidth="1"/>
    <col min="5" max="5" width="3.28515625" style="34" customWidth="1"/>
    <col min="6" max="6" width="14.7109375" style="69" customWidth="1"/>
    <col min="7" max="7" width="2" style="40" bestFit="1" customWidth="1"/>
    <col min="8" max="8" width="5" style="40" customWidth="1"/>
    <col min="9" max="16384" width="9.140625" style="40"/>
  </cols>
  <sheetData>
    <row r="1" spans="1:12">
      <c r="A1" s="253" t="str">
        <f>'Cover '!A1</f>
        <v>ГРУПА НЕОХИМ</v>
      </c>
      <c r="B1" s="254"/>
      <c r="C1" s="254"/>
      <c r="D1" s="254"/>
      <c r="E1" s="254"/>
      <c r="F1" s="254"/>
    </row>
    <row r="2" spans="1:12" s="104" customFormat="1">
      <c r="A2" s="255" t="s">
        <v>82</v>
      </c>
      <c r="B2" s="256"/>
      <c r="C2" s="256"/>
      <c r="D2" s="256"/>
      <c r="E2" s="256"/>
      <c r="F2" s="256"/>
    </row>
    <row r="3" spans="1:12">
      <c r="A3" s="20" t="s">
        <v>139</v>
      </c>
      <c r="B3" s="158"/>
      <c r="C3" s="108"/>
      <c r="D3" s="108"/>
      <c r="E3" s="75"/>
      <c r="F3" s="108"/>
    </row>
    <row r="4" spans="1:12">
      <c r="A4" s="107"/>
      <c r="B4" s="158"/>
      <c r="C4" s="108"/>
      <c r="D4" s="108"/>
      <c r="E4" s="75"/>
      <c r="F4" s="108"/>
    </row>
    <row r="5" spans="1:12">
      <c r="A5" s="107"/>
      <c r="B5" s="158"/>
      <c r="C5" s="108"/>
      <c r="D5" s="108"/>
      <c r="E5" s="75"/>
      <c r="F5" s="108"/>
    </row>
    <row r="6" spans="1:12" ht="9" customHeight="1">
      <c r="A6" s="107"/>
      <c r="B6" s="158"/>
      <c r="C6" s="108"/>
      <c r="D6" s="108"/>
      <c r="E6" s="75"/>
      <c r="F6" s="108"/>
    </row>
    <row r="7" spans="1:12" ht="29.25">
      <c r="A7" s="77"/>
      <c r="B7" s="37" t="s">
        <v>4</v>
      </c>
      <c r="C7" s="34"/>
      <c r="D7" s="169" t="s">
        <v>140</v>
      </c>
      <c r="E7" s="159"/>
      <c r="F7" s="169" t="s">
        <v>141</v>
      </c>
    </row>
    <row r="8" spans="1:12">
      <c r="A8" s="77"/>
      <c r="C8" s="34"/>
      <c r="D8" s="159" t="s">
        <v>88</v>
      </c>
      <c r="E8" s="159"/>
      <c r="F8" s="159" t="s">
        <v>88</v>
      </c>
    </row>
    <row r="9" spans="1:12">
      <c r="A9" s="77"/>
      <c r="C9" s="34"/>
      <c r="D9" s="34"/>
      <c r="E9" s="37"/>
      <c r="F9" s="34"/>
    </row>
    <row r="10" spans="1:12">
      <c r="A10" s="77"/>
      <c r="C10" s="34"/>
      <c r="D10" s="34"/>
      <c r="E10" s="37"/>
      <c r="F10" s="34"/>
    </row>
    <row r="11" spans="1:12">
      <c r="A11" s="230" t="s">
        <v>60</v>
      </c>
      <c r="B11" s="34">
        <v>3</v>
      </c>
      <c r="C11" s="34"/>
      <c r="D11" s="205">
        <v>155399</v>
      </c>
      <c r="F11" s="205">
        <v>171501</v>
      </c>
      <c r="J11" s="191"/>
    </row>
    <row r="12" spans="1:12">
      <c r="A12" s="230" t="s">
        <v>80</v>
      </c>
      <c r="B12" s="34">
        <v>4</v>
      </c>
      <c r="C12" s="34"/>
      <c r="D12" s="205">
        <v>656</v>
      </c>
      <c r="F12" s="205">
        <v>-402</v>
      </c>
      <c r="J12" s="191"/>
    </row>
    <row r="13" spans="1:12">
      <c r="A13" s="158" t="s">
        <v>81</v>
      </c>
      <c r="C13" s="34"/>
      <c r="D13" s="205">
        <v>2827</v>
      </c>
      <c r="F13" s="205">
        <v>-3726</v>
      </c>
      <c r="J13" s="192"/>
    </row>
    <row r="14" spans="1:12">
      <c r="A14" s="230" t="s">
        <v>94</v>
      </c>
      <c r="B14" s="34">
        <v>5</v>
      </c>
      <c r="C14" s="34"/>
      <c r="D14" s="205">
        <v>-104391</v>
      </c>
      <c r="F14" s="205">
        <v>-105597</v>
      </c>
      <c r="G14" s="106"/>
      <c r="J14" s="192"/>
    </row>
    <row r="15" spans="1:12">
      <c r="A15" s="230" t="s">
        <v>2</v>
      </c>
      <c r="B15" s="34">
        <v>6</v>
      </c>
      <c r="C15" s="34"/>
      <c r="D15" s="205">
        <v>-15376</v>
      </c>
      <c r="F15" s="205">
        <v>-14181</v>
      </c>
      <c r="G15" s="106"/>
      <c r="J15" s="192"/>
    </row>
    <row r="16" spans="1:12">
      <c r="A16" s="230" t="s">
        <v>9</v>
      </c>
      <c r="B16" s="34">
        <v>7</v>
      </c>
      <c r="C16" s="34"/>
      <c r="D16" s="205">
        <v>-19375</v>
      </c>
      <c r="F16" s="205">
        <v>-19018</v>
      </c>
      <c r="G16" s="109"/>
      <c r="J16" s="192"/>
      <c r="L16" s="193"/>
    </row>
    <row r="17" spans="1:12">
      <c r="A17" s="230" t="s">
        <v>3</v>
      </c>
      <c r="B17" s="34" t="s">
        <v>121</v>
      </c>
      <c r="C17" s="34"/>
      <c r="D17" s="205">
        <v>-8426</v>
      </c>
      <c r="F17" s="205">
        <v>-8741</v>
      </c>
      <c r="G17" s="106"/>
      <c r="J17" s="192"/>
      <c r="L17" s="193"/>
    </row>
    <row r="18" spans="1:12" ht="15.75" customHeight="1">
      <c r="A18" s="230" t="s">
        <v>61</v>
      </c>
      <c r="B18" s="34">
        <v>8</v>
      </c>
      <c r="C18" s="34"/>
      <c r="D18" s="205">
        <v>-2800</v>
      </c>
      <c r="F18" s="205">
        <v>-2051</v>
      </c>
      <c r="G18" s="109"/>
      <c r="J18" s="193"/>
      <c r="L18" s="193"/>
    </row>
    <row r="19" spans="1:12" ht="15" customHeight="1">
      <c r="A19" s="76" t="s">
        <v>115</v>
      </c>
      <c r="C19" s="34"/>
      <c r="D19" s="51">
        <f>SUM(D11:D18)</f>
        <v>8514</v>
      </c>
      <c r="F19" s="51">
        <f>SUM(F11:F18)</f>
        <v>17785</v>
      </c>
      <c r="G19" s="106"/>
      <c r="J19" s="193"/>
    </row>
    <row r="20" spans="1:12" ht="15" customHeight="1">
      <c r="A20" s="230"/>
      <c r="C20" s="34"/>
      <c r="D20" s="205"/>
      <c r="F20" s="205"/>
      <c r="G20" s="106"/>
      <c r="J20" s="193"/>
    </row>
    <row r="21" spans="1:12" ht="15" customHeight="1">
      <c r="A21" s="230" t="s">
        <v>72</v>
      </c>
      <c r="C21" s="34"/>
      <c r="D21" s="205">
        <v>0</v>
      </c>
      <c r="E21" s="37"/>
      <c r="F21" s="205">
        <v>1</v>
      </c>
      <c r="G21" s="106"/>
      <c r="J21" s="193"/>
    </row>
    <row r="22" spans="1:12">
      <c r="A22" s="230" t="s">
        <v>73</v>
      </c>
      <c r="C22" s="34"/>
      <c r="D22" s="205">
        <v>-491</v>
      </c>
      <c r="E22" s="37"/>
      <c r="F22" s="205">
        <v>-894</v>
      </c>
      <c r="G22" s="106"/>
      <c r="J22" s="193"/>
    </row>
    <row r="23" spans="1:12">
      <c r="A23" s="124" t="s">
        <v>75</v>
      </c>
      <c r="B23" s="34">
        <v>9</v>
      </c>
      <c r="C23" s="34"/>
      <c r="D23" s="51">
        <f>D21+D22</f>
        <v>-491</v>
      </c>
      <c r="E23" s="125"/>
      <c r="F23" s="51">
        <f>F21+F22</f>
        <v>-893</v>
      </c>
      <c r="G23" s="106"/>
      <c r="J23" s="193"/>
    </row>
    <row r="24" spans="1:12">
      <c r="A24" s="124"/>
      <c r="C24" s="34"/>
      <c r="D24" s="38"/>
      <c r="E24" s="125"/>
      <c r="F24" s="38"/>
      <c r="G24" s="106"/>
      <c r="J24" s="193"/>
    </row>
    <row r="25" spans="1:12">
      <c r="A25" s="76" t="s">
        <v>116</v>
      </c>
      <c r="C25" s="34"/>
      <c r="D25" s="211">
        <f>D23+D19</f>
        <v>8023</v>
      </c>
      <c r="E25" s="37"/>
      <c r="F25" s="211">
        <f>F23+F19</f>
        <v>16892</v>
      </c>
      <c r="G25" s="39"/>
      <c r="J25" s="193"/>
    </row>
    <row r="26" spans="1:12">
      <c r="A26" s="76"/>
      <c r="C26" s="34"/>
      <c r="D26" s="38"/>
      <c r="E26" s="37"/>
      <c r="F26" s="38"/>
      <c r="G26" s="39"/>
      <c r="J26" s="193"/>
    </row>
    <row r="27" spans="1:12" s="274" customFormat="1">
      <c r="A27" s="276" t="s">
        <v>142</v>
      </c>
      <c r="B27" s="272"/>
      <c r="C27" s="273"/>
      <c r="D27" s="205">
        <v>-28</v>
      </c>
      <c r="E27" s="275"/>
      <c r="F27" s="205">
        <v>0</v>
      </c>
      <c r="G27" s="39"/>
      <c r="J27" s="271"/>
    </row>
    <row r="28" spans="1:12">
      <c r="A28" s="116"/>
      <c r="C28" s="37"/>
      <c r="D28" s="205"/>
      <c r="E28" s="111"/>
      <c r="F28" s="205"/>
      <c r="G28" s="39"/>
      <c r="J28" s="193"/>
    </row>
    <row r="29" spans="1:12" ht="15.75" thickBot="1">
      <c r="A29" s="232" t="s">
        <v>113</v>
      </c>
      <c r="B29" s="37"/>
      <c r="C29" s="37"/>
      <c r="D29" s="221">
        <f>D25+D27</f>
        <v>7995</v>
      </c>
      <c r="E29" s="37"/>
      <c r="F29" s="221">
        <f>F25+F27</f>
        <v>16892</v>
      </c>
      <c r="G29" s="39"/>
      <c r="J29" s="193"/>
    </row>
    <row r="30" spans="1:12">
      <c r="A30" s="75"/>
      <c r="C30" s="34"/>
      <c r="D30" s="78"/>
      <c r="F30" s="78"/>
      <c r="J30" s="193"/>
    </row>
    <row r="31" spans="1:12">
      <c r="A31" s="110"/>
      <c r="B31" s="187"/>
      <c r="C31" s="70"/>
      <c r="D31" s="241"/>
      <c r="E31" s="196"/>
      <c r="F31" s="241"/>
      <c r="G31" s="41"/>
    </row>
    <row r="32" spans="1:12">
      <c r="A32" s="110"/>
      <c r="B32" s="187"/>
      <c r="C32" s="213"/>
      <c r="D32" s="241"/>
      <c r="E32" s="231"/>
      <c r="F32" s="241"/>
      <c r="G32" s="207"/>
    </row>
    <row r="33" spans="1:9">
      <c r="A33" s="110"/>
      <c r="B33" s="187"/>
      <c r="C33" s="213"/>
      <c r="D33" s="241"/>
      <c r="E33" s="231"/>
      <c r="F33" s="241"/>
      <c r="G33" s="207"/>
    </row>
    <row r="34" spans="1:9">
      <c r="A34" s="110"/>
      <c r="B34" s="187"/>
      <c r="C34" s="213"/>
      <c r="D34" s="241"/>
      <c r="E34" s="231"/>
      <c r="F34" s="241"/>
      <c r="G34" s="207"/>
    </row>
    <row r="35" spans="1:9">
      <c r="A35" s="110"/>
      <c r="B35" s="187"/>
      <c r="C35" s="213"/>
      <c r="D35" s="241"/>
      <c r="E35" s="231"/>
      <c r="F35" s="241"/>
      <c r="G35" s="207"/>
    </row>
    <row r="36" spans="1:9">
      <c r="A36" s="183"/>
      <c r="G36" s="41"/>
      <c r="I36" s="190"/>
    </row>
    <row r="37" spans="1:9">
      <c r="A37" s="183"/>
    </row>
    <row r="38" spans="1:9">
      <c r="A38" s="222"/>
      <c r="B38" s="62"/>
      <c r="C38" s="62"/>
      <c r="D38" s="62"/>
      <c r="E38" s="62"/>
      <c r="F38" s="62"/>
    </row>
    <row r="39" spans="1:9">
      <c r="A39" s="62"/>
      <c r="B39" s="62"/>
      <c r="C39" s="62"/>
      <c r="D39" s="62"/>
      <c r="E39" s="62"/>
      <c r="F39" s="62"/>
    </row>
    <row r="40" spans="1:9">
      <c r="A40" s="62"/>
    </row>
    <row r="41" spans="1:9">
      <c r="A41" s="186" t="s">
        <v>111</v>
      </c>
      <c r="B41" s="188"/>
      <c r="C41" s="79" t="s">
        <v>101</v>
      </c>
      <c r="D41" s="82"/>
      <c r="E41" s="65"/>
      <c r="F41" s="82"/>
      <c r="G41" s="19"/>
      <c r="H41" s="19"/>
    </row>
    <row r="42" spans="1:9">
      <c r="A42" s="110" t="s">
        <v>39</v>
      </c>
      <c r="B42" s="188"/>
      <c r="C42" s="23"/>
      <c r="D42" s="22"/>
      <c r="E42" s="65"/>
      <c r="F42" s="257" t="s">
        <v>102</v>
      </c>
      <c r="G42" s="257"/>
      <c r="H42" s="257"/>
    </row>
    <row r="43" spans="1:9">
      <c r="A43" s="81"/>
      <c r="B43" s="187"/>
      <c r="C43" s="71"/>
      <c r="D43" s="82"/>
      <c r="E43" s="82"/>
      <c r="F43" s="82"/>
    </row>
    <row r="44" spans="1:9">
      <c r="A44" s="62"/>
    </row>
    <row r="45" spans="1:9">
      <c r="A45" s="62"/>
    </row>
    <row r="46" spans="1:9">
      <c r="A46" s="62"/>
    </row>
    <row r="47" spans="1:9">
      <c r="A47" s="62"/>
    </row>
    <row r="48" spans="1:9">
      <c r="A48" s="62"/>
    </row>
    <row r="49" spans="1:1">
      <c r="A49" s="62"/>
    </row>
    <row r="50" spans="1:1">
      <c r="A50" s="62"/>
    </row>
    <row r="51" spans="1:1">
      <c r="A51" s="62"/>
    </row>
    <row r="52" spans="1:1">
      <c r="A52" s="62"/>
    </row>
  </sheetData>
  <mergeCells count="3">
    <mergeCell ref="A1:F1"/>
    <mergeCell ref="A2:F2"/>
    <mergeCell ref="F42:H42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75" firstPageNumber="4" orientation="portrait" blackAndWhite="1" useFirstPageNumber="1" r:id="rId1"/>
  <headerFooter alignWithMargins="0">
    <oddFooter>&amp;R1</oddFooter>
    <firstFooter>&amp;R4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00"/>
  <sheetViews>
    <sheetView view="pageBreakPreview" topLeftCell="A2" zoomScaleNormal="100" zoomScaleSheetLayoutView="100" workbookViewId="0">
      <selection activeCell="D39" sqref="D39"/>
    </sheetView>
  </sheetViews>
  <sheetFormatPr defaultRowHeight="15"/>
  <cols>
    <col min="1" max="1" width="51" style="19" customWidth="1"/>
    <col min="2" max="2" width="13.7109375" style="65" customWidth="1"/>
    <col min="3" max="3" width="2.5703125" style="23" customWidth="1"/>
    <col min="4" max="4" width="16.85546875" style="207" customWidth="1"/>
    <col min="5" max="5" width="2.7109375" style="41" customWidth="1"/>
    <col min="6" max="6" width="16.85546875" style="207" customWidth="1"/>
    <col min="7" max="7" width="2" style="19" bestFit="1" customWidth="1"/>
    <col min="8" max="16384" width="9.140625" style="19"/>
  </cols>
  <sheetData>
    <row r="1" spans="1:16">
      <c r="A1" s="18" t="str">
        <f>'Cover '!A1</f>
        <v>ГРУПА НЕОХИМ</v>
      </c>
      <c r="B1" s="63"/>
      <c r="C1" s="18"/>
      <c r="D1" s="58"/>
      <c r="E1" s="58"/>
      <c r="F1" s="58"/>
    </row>
    <row r="2" spans="1:16" s="21" customFormat="1">
      <c r="A2" s="161" t="s">
        <v>83</v>
      </c>
      <c r="B2" s="162"/>
      <c r="C2" s="59"/>
      <c r="D2" s="59"/>
      <c r="E2" s="59"/>
      <c r="F2" s="59"/>
      <c r="G2" s="45"/>
    </row>
    <row r="3" spans="1:16" ht="15" customHeight="1">
      <c r="A3" s="59" t="str">
        <f>IS!A3</f>
        <v>към 30 септември 2017 година</v>
      </c>
      <c r="B3" s="163"/>
      <c r="C3" s="45"/>
      <c r="D3" s="45"/>
      <c r="E3" s="45"/>
      <c r="F3" s="45"/>
      <c r="G3" s="41"/>
    </row>
    <row r="4" spans="1:16" ht="29.25">
      <c r="A4" s="41"/>
      <c r="B4" s="160" t="s">
        <v>4</v>
      </c>
      <c r="C4" s="69"/>
      <c r="D4" s="169" t="s">
        <v>140</v>
      </c>
      <c r="E4" s="83"/>
      <c r="F4" s="169" t="s">
        <v>126</v>
      </c>
      <c r="G4" s="41"/>
    </row>
    <row r="5" spans="1:16" ht="17.25" customHeight="1">
      <c r="A5" s="41"/>
      <c r="B5" s="69"/>
      <c r="C5" s="69"/>
      <c r="D5" s="159" t="s">
        <v>88</v>
      </c>
      <c r="E5" s="159"/>
      <c r="F5" s="159" t="s">
        <v>88</v>
      </c>
      <c r="G5" s="41"/>
    </row>
    <row r="6" spans="1:16" ht="17.25" customHeight="1">
      <c r="A6" s="41"/>
      <c r="B6" s="69"/>
      <c r="C6" s="69"/>
      <c r="D6" s="159"/>
      <c r="E6" s="159"/>
      <c r="F6" s="159"/>
      <c r="G6" s="41"/>
    </row>
    <row r="7" spans="1:16" ht="17.25" customHeight="1">
      <c r="A7" s="212" t="s">
        <v>59</v>
      </c>
      <c r="B7" s="69"/>
      <c r="C7" s="69"/>
      <c r="D7" s="159"/>
      <c r="E7" s="159"/>
      <c r="F7" s="159"/>
      <c r="G7" s="41"/>
    </row>
    <row r="8" spans="1:16">
      <c r="A8" s="212" t="s">
        <v>10</v>
      </c>
      <c r="B8" s="66"/>
      <c r="C8" s="206"/>
      <c r="D8" s="82"/>
      <c r="E8" s="82"/>
      <c r="F8" s="82"/>
      <c r="G8" s="41"/>
    </row>
    <row r="9" spans="1:16">
      <c r="A9" s="85" t="s">
        <v>68</v>
      </c>
      <c r="B9" s="213">
        <v>10</v>
      </c>
      <c r="C9" s="206"/>
      <c r="D9" s="208">
        <v>88342</v>
      </c>
      <c r="E9" s="82"/>
      <c r="F9" s="208">
        <v>91693</v>
      </c>
      <c r="G9" s="41"/>
    </row>
    <row r="10" spans="1:16">
      <c r="A10" s="86" t="s">
        <v>31</v>
      </c>
      <c r="B10" s="213">
        <v>11</v>
      </c>
      <c r="C10" s="206"/>
      <c r="D10" s="208">
        <v>263</v>
      </c>
      <c r="E10" s="208"/>
      <c r="F10" s="208">
        <v>208</v>
      </c>
      <c r="G10" s="41"/>
    </row>
    <row r="11" spans="1:16">
      <c r="A11" s="86" t="s">
        <v>35</v>
      </c>
      <c r="B11" s="213"/>
      <c r="C11" s="206"/>
      <c r="D11" s="208">
        <v>4</v>
      </c>
      <c r="E11" s="208"/>
      <c r="F11" s="208">
        <v>4</v>
      </c>
      <c r="G11" s="41"/>
    </row>
    <row r="12" spans="1:16">
      <c r="A12" s="82"/>
      <c r="B12" s="66"/>
      <c r="C12" s="206"/>
      <c r="D12" s="87">
        <f>SUM(D9:D11)</f>
        <v>88609</v>
      </c>
      <c r="E12" s="88"/>
      <c r="F12" s="87">
        <f>SUM(F9:F11)</f>
        <v>91905</v>
      </c>
      <c r="G12" s="41"/>
    </row>
    <row r="13" spans="1:16">
      <c r="A13" s="212" t="s">
        <v>11</v>
      </c>
      <c r="B13" s="66"/>
      <c r="C13" s="206"/>
      <c r="D13" s="88"/>
      <c r="E13" s="88"/>
      <c r="F13" s="88"/>
      <c r="G13" s="41"/>
    </row>
    <row r="14" spans="1:16">
      <c r="A14" s="85" t="s">
        <v>8</v>
      </c>
      <c r="B14" s="213">
        <v>12</v>
      </c>
      <c r="C14" s="71"/>
      <c r="D14" s="60">
        <v>27374</v>
      </c>
      <c r="E14" s="60"/>
      <c r="F14" s="60">
        <v>24456</v>
      </c>
      <c r="G14" s="41"/>
    </row>
    <row r="15" spans="1:16">
      <c r="A15" s="85" t="s">
        <v>95</v>
      </c>
      <c r="B15" s="213">
        <v>13</v>
      </c>
      <c r="C15" s="71"/>
      <c r="D15" s="60">
        <v>13171</v>
      </c>
      <c r="E15" s="60"/>
      <c r="F15" s="60">
        <f>3286+178</f>
        <v>3464</v>
      </c>
      <c r="G15" s="41"/>
    </row>
    <row r="16" spans="1:16">
      <c r="A16" s="85" t="s">
        <v>18</v>
      </c>
      <c r="B16" s="213">
        <v>14</v>
      </c>
      <c r="C16" s="71"/>
      <c r="D16" s="60">
        <v>20</v>
      </c>
      <c r="E16" s="60"/>
      <c r="F16" s="60">
        <v>5</v>
      </c>
      <c r="G16" s="41"/>
      <c r="H16" s="207"/>
      <c r="I16" s="207"/>
      <c r="J16" s="207"/>
      <c r="K16" s="207"/>
      <c r="L16" s="207"/>
      <c r="M16" s="207"/>
      <c r="N16" s="207"/>
      <c r="O16" s="207"/>
      <c r="P16" s="207"/>
    </row>
    <row r="17" spans="1:7">
      <c r="A17" s="82" t="s">
        <v>32</v>
      </c>
      <c r="B17" s="213">
        <v>15</v>
      </c>
      <c r="C17" s="71"/>
      <c r="D17" s="60">
        <v>2707</v>
      </c>
      <c r="E17" s="60"/>
      <c r="F17" s="60">
        <f>2396-178</f>
        <v>2218</v>
      </c>
      <c r="G17" s="61"/>
    </row>
    <row r="18" spans="1:7">
      <c r="A18" s="85" t="s">
        <v>49</v>
      </c>
      <c r="B18" s="213">
        <v>16</v>
      </c>
      <c r="C18" s="71"/>
      <c r="D18" s="60">
        <v>24742</v>
      </c>
      <c r="E18" s="60"/>
      <c r="F18" s="60">
        <v>52984</v>
      </c>
      <c r="G18" s="41"/>
    </row>
    <row r="19" spans="1:7">
      <c r="A19" s="212"/>
      <c r="B19" s="66"/>
      <c r="C19" s="206"/>
      <c r="D19" s="87">
        <f>SUM(D14:D18)</f>
        <v>68014</v>
      </c>
      <c r="E19" s="88"/>
      <c r="F19" s="87">
        <f>SUM(F14:F18)</f>
        <v>83127</v>
      </c>
      <c r="G19" s="41"/>
    </row>
    <row r="20" spans="1:7" s="204" customFormat="1">
      <c r="A20" s="212"/>
      <c r="B20" s="66"/>
      <c r="C20" s="206"/>
      <c r="D20" s="88"/>
      <c r="E20" s="88"/>
      <c r="F20" s="88"/>
      <c r="G20" s="207"/>
    </row>
    <row r="21" spans="1:7" ht="15.75" thickBot="1">
      <c r="A21" s="212" t="s">
        <v>89</v>
      </c>
      <c r="B21" s="66"/>
      <c r="C21" s="206"/>
      <c r="D21" s="89">
        <f>SUM(D12+D19)</f>
        <v>156623</v>
      </c>
      <c r="E21" s="88"/>
      <c r="F21" s="89">
        <f>SUM(F12+F19)</f>
        <v>175032</v>
      </c>
      <c r="G21" s="41"/>
    </row>
    <row r="22" spans="1:7" ht="15.75" thickTop="1">
      <c r="A22" s="85"/>
      <c r="B22" s="213"/>
      <c r="C22" s="71"/>
      <c r="D22" s="82"/>
      <c r="E22" s="82"/>
      <c r="F22" s="82"/>
      <c r="G22" s="41"/>
    </row>
    <row r="23" spans="1:7">
      <c r="A23" s="212" t="s">
        <v>16</v>
      </c>
      <c r="B23" s="69"/>
      <c r="C23" s="69"/>
      <c r="D23" s="78"/>
      <c r="E23" s="84"/>
      <c r="F23" s="78"/>
      <c r="G23" s="41"/>
    </row>
    <row r="24" spans="1:7">
      <c r="A24" s="164" t="s">
        <v>92</v>
      </c>
      <c r="B24" s="69"/>
      <c r="C24" s="69"/>
      <c r="D24" s="78"/>
      <c r="E24" s="84"/>
      <c r="F24" s="78"/>
      <c r="G24" s="41"/>
    </row>
    <row r="25" spans="1:7" ht="29.25">
      <c r="A25" s="165" t="s">
        <v>84</v>
      </c>
      <c r="B25" s="69"/>
      <c r="C25" s="69"/>
      <c r="D25" s="78"/>
      <c r="E25" s="84"/>
      <c r="F25" s="78"/>
      <c r="G25" s="41"/>
    </row>
    <row r="26" spans="1:7">
      <c r="A26" s="85" t="s">
        <v>36</v>
      </c>
      <c r="B26" s="213"/>
      <c r="C26" s="206"/>
      <c r="D26" s="60">
        <v>2654</v>
      </c>
      <c r="E26" s="60"/>
      <c r="F26" s="60">
        <v>2654</v>
      </c>
      <c r="G26" s="41"/>
    </row>
    <row r="27" spans="1:7">
      <c r="A27" s="85" t="s">
        <v>54</v>
      </c>
      <c r="B27" s="213"/>
      <c r="C27" s="206"/>
      <c r="D27" s="60">
        <v>-3575</v>
      </c>
      <c r="E27" s="60"/>
      <c r="F27" s="60">
        <v>-3575</v>
      </c>
      <c r="G27" s="41"/>
    </row>
    <row r="28" spans="1:7">
      <c r="A28" s="85" t="s">
        <v>74</v>
      </c>
      <c r="B28" s="213"/>
      <c r="C28" s="206"/>
      <c r="D28" s="60">
        <f>303-38</f>
        <v>265</v>
      </c>
      <c r="E28" s="60"/>
      <c r="F28" s="60">
        <f>303-38</f>
        <v>265</v>
      </c>
      <c r="G28" s="41"/>
    </row>
    <row r="29" spans="1:7">
      <c r="A29" s="85" t="s">
        <v>105</v>
      </c>
      <c r="B29" s="66"/>
      <c r="C29" s="206"/>
      <c r="D29" s="60">
        <v>101821</v>
      </c>
      <c r="E29" s="60"/>
      <c r="F29" s="60">
        <f>97189-36+10+15+10</f>
        <v>97188</v>
      </c>
      <c r="G29" s="41"/>
    </row>
    <row r="30" spans="1:7">
      <c r="A30" s="85" t="s">
        <v>93</v>
      </c>
      <c r="B30" s="66"/>
      <c r="C30" s="206"/>
      <c r="D30" s="60">
        <v>6996</v>
      </c>
      <c r="E30" s="60"/>
      <c r="F30" s="60">
        <f>5479-10</f>
        <v>5469</v>
      </c>
      <c r="G30" s="41"/>
    </row>
    <row r="31" spans="1:7">
      <c r="A31" s="207"/>
      <c r="B31" s="213"/>
      <c r="C31" s="206"/>
      <c r="D31" s="90">
        <f>SUM(D26:D30)</f>
        <v>108161</v>
      </c>
      <c r="E31" s="91"/>
      <c r="F31" s="90">
        <f>SUM(F26:F30)</f>
        <v>102001</v>
      </c>
    </row>
    <row r="32" spans="1:7" ht="5.25" customHeight="1">
      <c r="A32" s="207"/>
      <c r="B32" s="213"/>
      <c r="C32" s="206"/>
      <c r="D32" s="91"/>
      <c r="E32" s="91"/>
      <c r="F32" s="91"/>
    </row>
    <row r="33" spans="1:7">
      <c r="A33" s="124" t="s">
        <v>98</v>
      </c>
      <c r="B33" s="213"/>
      <c r="C33" s="206"/>
      <c r="D33" s="91">
        <v>-36</v>
      </c>
      <c r="E33" s="91"/>
      <c r="F33" s="91">
        <v>-65</v>
      </c>
    </row>
    <row r="34" spans="1:7" ht="6" customHeight="1">
      <c r="A34" s="212"/>
      <c r="B34" s="213"/>
      <c r="C34" s="206"/>
      <c r="D34" s="91"/>
      <c r="E34" s="91"/>
      <c r="F34" s="91"/>
    </row>
    <row r="35" spans="1:7" ht="20.25" customHeight="1">
      <c r="A35" s="164" t="s">
        <v>76</v>
      </c>
      <c r="B35" s="213">
        <v>17</v>
      </c>
      <c r="C35" s="206"/>
      <c r="D35" s="179">
        <f>D33+D31</f>
        <v>108125</v>
      </c>
      <c r="E35" s="91"/>
      <c r="F35" s="179">
        <f>F33+F31</f>
        <v>101936</v>
      </c>
    </row>
    <row r="36" spans="1:7">
      <c r="A36" s="166"/>
      <c r="B36" s="66"/>
      <c r="C36" s="206"/>
      <c r="D36" s="91"/>
      <c r="E36" s="91"/>
      <c r="F36" s="91"/>
    </row>
    <row r="37" spans="1:7">
      <c r="A37" s="212" t="s">
        <v>50</v>
      </c>
      <c r="B37" s="213"/>
      <c r="C37" s="206"/>
      <c r="D37" s="91"/>
      <c r="E37" s="91"/>
      <c r="F37" s="91"/>
    </row>
    <row r="38" spans="1:7">
      <c r="A38" s="85" t="s">
        <v>85</v>
      </c>
      <c r="B38" s="213">
        <v>18</v>
      </c>
      <c r="C38" s="206"/>
      <c r="D38" s="92">
        <v>9170</v>
      </c>
      <c r="E38" s="91"/>
      <c r="F38" s="92">
        <v>6990</v>
      </c>
    </row>
    <row r="39" spans="1:7">
      <c r="A39" s="85" t="s">
        <v>112</v>
      </c>
      <c r="B39" s="213">
        <v>19</v>
      </c>
      <c r="C39" s="206"/>
      <c r="D39" s="60">
        <v>57</v>
      </c>
      <c r="E39" s="60"/>
      <c r="F39" s="60">
        <v>31</v>
      </c>
    </row>
    <row r="40" spans="1:7">
      <c r="A40" s="85" t="s">
        <v>66</v>
      </c>
      <c r="B40" s="213">
        <v>20</v>
      </c>
      <c r="C40" s="206"/>
      <c r="D40" s="92">
        <v>30</v>
      </c>
      <c r="E40" s="91"/>
      <c r="F40" s="92">
        <v>30</v>
      </c>
    </row>
    <row r="41" spans="1:7">
      <c r="A41" s="237" t="s">
        <v>64</v>
      </c>
      <c r="B41" s="213"/>
      <c r="C41" s="206"/>
      <c r="D41" s="60">
        <v>1859</v>
      </c>
      <c r="E41" s="60"/>
      <c r="F41" s="60">
        <v>1859</v>
      </c>
      <c r="G41" s="41"/>
    </row>
    <row r="42" spans="1:7">
      <c r="A42" s="237" t="s">
        <v>109</v>
      </c>
      <c r="B42" s="213">
        <v>21</v>
      </c>
      <c r="C42" s="206"/>
      <c r="D42" s="60">
        <v>187</v>
      </c>
      <c r="E42" s="60"/>
      <c r="F42" s="60">
        <v>187</v>
      </c>
      <c r="G42" s="41"/>
    </row>
    <row r="43" spans="1:7">
      <c r="A43" s="86" t="s">
        <v>124</v>
      </c>
      <c r="B43" s="213"/>
      <c r="C43" s="206"/>
      <c r="D43" s="60">
        <v>186</v>
      </c>
      <c r="E43" s="60"/>
      <c r="F43" s="60">
        <f>160+36-10</f>
        <v>186</v>
      </c>
      <c r="G43" s="41"/>
    </row>
    <row r="44" spans="1:7">
      <c r="A44" s="237" t="s">
        <v>125</v>
      </c>
      <c r="B44" s="213"/>
      <c r="C44" s="206"/>
      <c r="D44" s="60">
        <v>25</v>
      </c>
      <c r="E44" s="60"/>
      <c r="F44" s="60">
        <v>25</v>
      </c>
      <c r="G44" s="41"/>
    </row>
    <row r="45" spans="1:7">
      <c r="A45" s="204"/>
      <c r="B45" s="213"/>
      <c r="C45" s="167"/>
      <c r="D45" s="90">
        <f>SUM(D38:D44)</f>
        <v>11514</v>
      </c>
      <c r="E45" s="91"/>
      <c r="F45" s="90">
        <f>SUM(F38:F44)</f>
        <v>9308</v>
      </c>
      <c r="G45" s="41"/>
    </row>
    <row r="46" spans="1:7">
      <c r="A46" s="204"/>
      <c r="B46" s="213"/>
      <c r="C46" s="167"/>
      <c r="D46" s="91"/>
      <c r="E46" s="91"/>
      <c r="F46" s="91"/>
      <c r="G46" s="41"/>
    </row>
    <row r="47" spans="1:7">
      <c r="A47" s="212" t="s">
        <v>33</v>
      </c>
      <c r="B47" s="223"/>
      <c r="C47" s="167"/>
      <c r="D47" s="82"/>
      <c r="E47" s="82"/>
      <c r="F47" s="82"/>
      <c r="G47" s="41"/>
    </row>
    <row r="48" spans="1:7">
      <c r="A48" s="93" t="s">
        <v>86</v>
      </c>
      <c r="B48" s="213">
        <v>22</v>
      </c>
      <c r="C48" s="167"/>
      <c r="D48" s="60">
        <v>0</v>
      </c>
      <c r="E48" s="82"/>
      <c r="F48" s="60">
        <v>12757</v>
      </c>
      <c r="G48" s="41"/>
    </row>
    <row r="49" spans="1:7">
      <c r="A49" s="93" t="s">
        <v>51</v>
      </c>
      <c r="B49" s="213">
        <v>18</v>
      </c>
      <c r="C49" s="71"/>
      <c r="D49" s="60">
        <v>1272</v>
      </c>
      <c r="E49" s="82"/>
      <c r="F49" s="60">
        <v>7392</v>
      </c>
      <c r="G49" s="41"/>
    </row>
    <row r="50" spans="1:7">
      <c r="A50" s="93" t="s">
        <v>19</v>
      </c>
      <c r="B50" s="213">
        <v>23</v>
      </c>
      <c r="C50" s="167"/>
      <c r="D50" s="60">
        <v>18941</v>
      </c>
      <c r="E50" s="94"/>
      <c r="F50" s="60">
        <v>22997</v>
      </c>
      <c r="G50" s="41"/>
    </row>
    <row r="51" spans="1:7">
      <c r="A51" s="93" t="s">
        <v>20</v>
      </c>
      <c r="B51" s="213">
        <v>24</v>
      </c>
      <c r="C51" s="71"/>
      <c r="D51" s="60">
        <v>9678</v>
      </c>
      <c r="E51" s="82"/>
      <c r="F51" s="60">
        <v>13562</v>
      </c>
      <c r="G51" s="41"/>
    </row>
    <row r="52" spans="1:7">
      <c r="A52" s="93" t="s">
        <v>62</v>
      </c>
      <c r="B52" s="213">
        <v>25</v>
      </c>
      <c r="C52" s="71"/>
      <c r="D52" s="60">
        <v>1679</v>
      </c>
      <c r="E52" s="94"/>
      <c r="F52" s="60">
        <v>1952</v>
      </c>
      <c r="G52" s="41"/>
    </row>
    <row r="53" spans="1:7" ht="18" customHeight="1">
      <c r="A53" s="93" t="s">
        <v>55</v>
      </c>
      <c r="B53" s="213">
        <v>26</v>
      </c>
      <c r="C53" s="71"/>
      <c r="D53" s="60">
        <v>1389</v>
      </c>
      <c r="E53" s="94"/>
      <c r="F53" s="60">
        <v>1698</v>
      </c>
      <c r="G53" s="41"/>
    </row>
    <row r="54" spans="1:7">
      <c r="A54" s="93" t="s">
        <v>34</v>
      </c>
      <c r="B54" s="213">
        <v>27</v>
      </c>
      <c r="C54" s="206"/>
      <c r="D54" s="60">
        <v>4025</v>
      </c>
      <c r="E54" s="94"/>
      <c r="F54" s="60">
        <f>3445-15</f>
        <v>3430</v>
      </c>
      <c r="G54" s="41"/>
    </row>
    <row r="55" spans="1:7">
      <c r="A55" s="204"/>
      <c r="B55" s="66"/>
      <c r="C55" s="206"/>
      <c r="D55" s="90">
        <f>SUM(D48:D54)</f>
        <v>36984</v>
      </c>
      <c r="E55" s="91"/>
      <c r="F55" s="90">
        <f>SUM(F48:F54)</f>
        <v>63788</v>
      </c>
      <c r="G55" s="41"/>
    </row>
    <row r="56" spans="1:7">
      <c r="A56" s="164" t="s">
        <v>90</v>
      </c>
      <c r="B56" s="66"/>
      <c r="C56" s="206"/>
      <c r="D56" s="123">
        <f>D45+D55</f>
        <v>48498</v>
      </c>
      <c r="E56" s="88"/>
      <c r="F56" s="123">
        <f>F45+F55</f>
        <v>73096</v>
      </c>
    </row>
    <row r="57" spans="1:7">
      <c r="A57" s="212"/>
      <c r="B57" s="66"/>
      <c r="C57" s="206"/>
      <c r="D57" s="88"/>
      <c r="E57" s="88"/>
      <c r="F57" s="88"/>
    </row>
    <row r="58" spans="1:7" ht="15.75" thickBot="1">
      <c r="A58" s="212" t="s">
        <v>91</v>
      </c>
      <c r="B58" s="213"/>
      <c r="D58" s="95">
        <f>D35+D56</f>
        <v>156623</v>
      </c>
      <c r="E58" s="91"/>
      <c r="F58" s="95">
        <f>F35+F56</f>
        <v>175032</v>
      </c>
    </row>
    <row r="59" spans="1:7" ht="15.75" thickTop="1">
      <c r="A59" s="183"/>
      <c r="B59" s="69"/>
      <c r="C59" s="69"/>
      <c r="D59" s="69"/>
      <c r="E59" s="34"/>
      <c r="F59" s="69"/>
      <c r="G59" s="41"/>
    </row>
    <row r="60" spans="1:7">
      <c r="A60" s="178"/>
      <c r="B60" s="69"/>
      <c r="C60" s="69"/>
      <c r="D60" s="252"/>
      <c r="E60" s="34"/>
      <c r="F60" s="69"/>
      <c r="G60" s="40"/>
    </row>
    <row r="61" spans="1:7">
      <c r="A61" s="222"/>
      <c r="B61" s="69"/>
      <c r="C61" s="69"/>
      <c r="D61" s="69"/>
      <c r="E61" s="34"/>
      <c r="F61" s="69"/>
      <c r="G61" s="40"/>
    </row>
    <row r="62" spans="1:7">
      <c r="A62" s="185"/>
      <c r="B62" s="69"/>
      <c r="C62" s="69"/>
      <c r="D62" s="69"/>
      <c r="E62" s="34"/>
      <c r="F62" s="69"/>
      <c r="G62" s="40"/>
    </row>
    <row r="63" spans="1:7">
      <c r="A63" s="184"/>
      <c r="B63" s="69"/>
      <c r="C63" s="69"/>
      <c r="D63" s="69"/>
      <c r="E63" s="34"/>
      <c r="F63" s="69"/>
      <c r="G63" s="40"/>
    </row>
    <row r="64" spans="1:7">
      <c r="A64" s="185"/>
      <c r="B64" s="69"/>
      <c r="C64" s="69"/>
      <c r="D64" s="69"/>
      <c r="E64" s="34"/>
      <c r="F64" s="69"/>
      <c r="G64" s="40"/>
    </row>
    <row r="65" spans="1:7">
      <c r="A65" s="62"/>
      <c r="B65" s="69"/>
      <c r="C65" s="69"/>
      <c r="D65" s="69"/>
      <c r="E65" s="34"/>
      <c r="F65" s="69"/>
      <c r="G65" s="40"/>
    </row>
    <row r="66" spans="1:7">
      <c r="A66" s="79" t="s">
        <v>111</v>
      </c>
      <c r="B66" s="213"/>
      <c r="C66" s="79" t="s">
        <v>101</v>
      </c>
      <c r="D66" s="82"/>
      <c r="E66" s="65"/>
      <c r="F66" s="82"/>
    </row>
    <row r="67" spans="1:7">
      <c r="A67" s="80" t="s">
        <v>39</v>
      </c>
      <c r="B67" s="213"/>
      <c r="D67" s="22"/>
      <c r="E67" s="65"/>
      <c r="F67" s="257" t="s">
        <v>102</v>
      </c>
      <c r="G67" s="257"/>
    </row>
    <row r="68" spans="1:7">
      <c r="A68" s="81"/>
      <c r="B68" s="213"/>
      <c r="C68" s="71"/>
      <c r="D68" s="82"/>
      <c r="E68" s="82"/>
      <c r="F68" s="82"/>
      <c r="G68" s="40"/>
    </row>
    <row r="69" spans="1:7">
      <c r="A69" s="22"/>
      <c r="B69" s="213"/>
      <c r="D69" s="82"/>
      <c r="E69" s="82"/>
      <c r="F69" s="82"/>
    </row>
    <row r="70" spans="1:7">
      <c r="A70" s="22"/>
      <c r="B70" s="224"/>
      <c r="C70" s="22"/>
      <c r="D70" s="82"/>
      <c r="E70" s="82"/>
      <c r="F70" s="82"/>
    </row>
    <row r="71" spans="1:7">
      <c r="A71" s="22"/>
      <c r="B71" s="224"/>
      <c r="C71" s="22"/>
      <c r="D71" s="82"/>
      <c r="E71" s="82"/>
      <c r="F71" s="82"/>
    </row>
    <row r="72" spans="1:7">
      <c r="A72" s="22"/>
      <c r="B72" s="224"/>
      <c r="C72" s="22"/>
      <c r="D72" s="82"/>
      <c r="E72" s="82"/>
      <c r="F72" s="82"/>
    </row>
    <row r="73" spans="1:7">
      <c r="A73" s="22"/>
      <c r="B73" s="224"/>
      <c r="C73" s="22"/>
      <c r="D73" s="82"/>
      <c r="E73" s="82"/>
      <c r="F73" s="82"/>
    </row>
    <row r="74" spans="1:7">
      <c r="A74" s="22"/>
      <c r="B74" s="224"/>
      <c r="C74" s="22"/>
      <c r="D74" s="82"/>
      <c r="E74" s="82"/>
      <c r="F74" s="82"/>
    </row>
    <row r="75" spans="1:7">
      <c r="A75" s="22"/>
      <c r="B75" s="224"/>
      <c r="C75" s="22"/>
      <c r="D75" s="82"/>
      <c r="E75" s="82"/>
      <c r="F75" s="82"/>
    </row>
    <row r="76" spans="1:7">
      <c r="A76" s="22"/>
      <c r="B76" s="224"/>
      <c r="C76" s="22"/>
      <c r="D76" s="82"/>
      <c r="E76" s="82"/>
      <c r="F76" s="82"/>
    </row>
    <row r="77" spans="1:7">
      <c r="A77" s="22"/>
      <c r="B77" s="224"/>
      <c r="C77" s="22"/>
      <c r="D77" s="82"/>
      <c r="E77" s="82"/>
      <c r="F77" s="82"/>
    </row>
    <row r="78" spans="1:7">
      <c r="A78" s="22"/>
      <c r="B78" s="224"/>
      <c r="C78" s="22"/>
      <c r="D78" s="82"/>
      <c r="E78" s="82"/>
      <c r="F78" s="82"/>
    </row>
    <row r="79" spans="1:7">
      <c r="A79" s="22"/>
      <c r="B79" s="224"/>
      <c r="C79" s="22"/>
      <c r="D79" s="82"/>
      <c r="E79" s="82"/>
      <c r="F79" s="82"/>
    </row>
    <row r="80" spans="1:7">
      <c r="A80" s="22"/>
      <c r="B80" s="224"/>
      <c r="C80" s="22"/>
      <c r="D80" s="82"/>
      <c r="E80" s="82"/>
      <c r="F80" s="82"/>
    </row>
    <row r="81" spans="1:6">
      <c r="A81" s="22"/>
      <c r="B81" s="96"/>
      <c r="C81" s="22"/>
      <c r="D81" s="82"/>
      <c r="E81" s="82"/>
      <c r="F81" s="82"/>
    </row>
    <row r="82" spans="1:6">
      <c r="A82" s="22"/>
      <c r="B82" s="96"/>
      <c r="C82" s="22"/>
      <c r="D82" s="82"/>
      <c r="E82" s="82"/>
      <c r="F82" s="82"/>
    </row>
    <row r="83" spans="1:6">
      <c r="A83" s="22"/>
      <c r="B83" s="96"/>
      <c r="C83" s="22"/>
      <c r="D83" s="82"/>
      <c r="E83" s="82"/>
      <c r="F83" s="82"/>
    </row>
    <row r="84" spans="1:6">
      <c r="A84" s="22"/>
      <c r="B84" s="96"/>
      <c r="C84" s="22"/>
      <c r="D84" s="82"/>
      <c r="E84" s="82"/>
      <c r="F84" s="82"/>
    </row>
    <row r="85" spans="1:6">
      <c r="A85" s="22"/>
      <c r="B85" s="96"/>
      <c r="C85" s="22"/>
      <c r="D85" s="82"/>
      <c r="E85" s="82"/>
      <c r="F85" s="82"/>
    </row>
    <row r="86" spans="1:6">
      <c r="A86" s="22"/>
      <c r="B86" s="96"/>
      <c r="C86" s="22"/>
      <c r="D86" s="82"/>
      <c r="E86" s="82"/>
      <c r="F86" s="82"/>
    </row>
    <row r="87" spans="1:6">
      <c r="A87" s="22"/>
      <c r="B87" s="96"/>
      <c r="C87" s="22"/>
      <c r="D87" s="82"/>
      <c r="E87" s="82"/>
      <c r="F87" s="82"/>
    </row>
    <row r="88" spans="1:6">
      <c r="A88" s="22"/>
      <c r="B88" s="96"/>
      <c r="C88" s="22"/>
      <c r="D88" s="82"/>
      <c r="E88" s="82"/>
      <c r="F88" s="82"/>
    </row>
    <row r="89" spans="1:6">
      <c r="A89" s="22"/>
      <c r="B89" s="96"/>
      <c r="C89" s="22"/>
      <c r="D89" s="82"/>
      <c r="E89" s="82"/>
      <c r="F89" s="82"/>
    </row>
    <row r="90" spans="1:6">
      <c r="A90" s="22"/>
      <c r="B90" s="96"/>
      <c r="C90" s="22"/>
      <c r="D90" s="82"/>
      <c r="E90" s="82"/>
      <c r="F90" s="82"/>
    </row>
    <row r="91" spans="1:6">
      <c r="A91" s="22"/>
      <c r="B91" s="96"/>
      <c r="C91" s="22"/>
      <c r="D91" s="82"/>
      <c r="E91" s="82"/>
      <c r="F91" s="82"/>
    </row>
    <row r="92" spans="1:6">
      <c r="A92" s="22"/>
      <c r="B92" s="96"/>
      <c r="C92" s="22"/>
      <c r="D92" s="82"/>
      <c r="E92" s="82"/>
      <c r="F92" s="82"/>
    </row>
    <row r="93" spans="1:6">
      <c r="A93" s="22"/>
      <c r="B93" s="96"/>
      <c r="C93" s="22"/>
      <c r="D93" s="82"/>
      <c r="E93" s="82"/>
      <c r="F93" s="82"/>
    </row>
    <row r="94" spans="1:6">
      <c r="A94" s="22"/>
      <c r="B94" s="96"/>
      <c r="C94" s="22"/>
      <c r="D94" s="82"/>
      <c r="E94" s="82"/>
      <c r="F94" s="82"/>
    </row>
    <row r="95" spans="1:6">
      <c r="A95" s="22"/>
      <c r="B95" s="96"/>
      <c r="C95" s="22"/>
      <c r="D95" s="82"/>
      <c r="E95" s="82"/>
      <c r="F95" s="82"/>
    </row>
    <row r="96" spans="1:6">
      <c r="A96" s="22"/>
      <c r="B96" s="96"/>
      <c r="C96" s="22"/>
      <c r="D96" s="82"/>
      <c r="E96" s="82"/>
      <c r="F96" s="82"/>
    </row>
    <row r="97" spans="1:6">
      <c r="A97" s="22"/>
      <c r="B97" s="96"/>
      <c r="C97" s="22"/>
      <c r="D97" s="82"/>
      <c r="E97" s="82"/>
      <c r="F97" s="82"/>
    </row>
    <row r="98" spans="1:6">
      <c r="B98" s="67"/>
      <c r="C98" s="19"/>
    </row>
    <row r="99" spans="1:6">
      <c r="B99" s="67"/>
      <c r="C99" s="19"/>
    </row>
    <row r="100" spans="1:6">
      <c r="B100" s="67"/>
      <c r="C100" s="19"/>
    </row>
  </sheetData>
  <mergeCells count="1">
    <mergeCell ref="F67:G6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70" firstPageNumber="4" orientation="portrait" blackAndWhite="1" useFirstPageNumber="1" r:id="rId1"/>
  <headerFooter alignWithMargins="0">
    <oddFooter>&amp;R2</oddFooter>
    <firstFooter>&amp;R4</first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8"/>
  <sheetViews>
    <sheetView topLeftCell="A19" zoomScaleNormal="100" zoomScaleSheetLayoutView="100" workbookViewId="0">
      <selection activeCell="A40" sqref="A40"/>
    </sheetView>
  </sheetViews>
  <sheetFormatPr defaultColWidth="7.85546875" defaultRowHeight="15.75"/>
  <cols>
    <col min="1" max="1" width="65.7109375" style="32" customWidth="1"/>
    <col min="2" max="2" width="11" style="16" bestFit="1" customWidth="1"/>
    <col min="3" max="3" width="17" style="17" customWidth="1"/>
    <col min="4" max="4" width="2.28515625" style="9" customWidth="1"/>
    <col min="5" max="5" width="17" style="17" customWidth="1"/>
    <col min="6" max="6" width="2" style="9" customWidth="1"/>
    <col min="7" max="7" width="8.140625" style="2" customWidth="1"/>
    <col min="8" max="8" width="23.85546875" style="8" customWidth="1"/>
    <col min="9" max="9" width="10.5703125" style="8" customWidth="1"/>
    <col min="10" max="10" width="13.28515625" style="8" customWidth="1"/>
    <col min="11" max="12" width="9.140625" style="8" customWidth="1"/>
    <col min="13" max="16384" width="7.85546875" style="8"/>
  </cols>
  <sheetData>
    <row r="1" spans="1:12" s="3" customFormat="1" ht="15">
      <c r="A1" s="259" t="str">
        <f>'Cover '!A1</f>
        <v>ГРУПА НЕОХИМ</v>
      </c>
      <c r="B1" s="260"/>
      <c r="C1" s="260"/>
      <c r="D1" s="260"/>
      <c r="E1" s="260"/>
      <c r="F1" s="27"/>
      <c r="G1" s="2"/>
      <c r="H1" s="28"/>
    </row>
    <row r="2" spans="1:12" s="5" customFormat="1" ht="15">
      <c r="A2" s="261" t="s">
        <v>87</v>
      </c>
      <c r="B2" s="262"/>
      <c r="C2" s="262"/>
      <c r="D2" s="262"/>
      <c r="E2" s="262"/>
      <c r="F2" s="27"/>
      <c r="G2" s="4"/>
    </row>
    <row r="3" spans="1:12" s="5" customFormat="1" ht="15">
      <c r="A3" s="20" t="str">
        <f>IS!A3</f>
        <v>към 30 септември 2017 година</v>
      </c>
      <c r="B3" s="44"/>
      <c r="C3" s="27"/>
      <c r="D3" s="27"/>
      <c r="E3" s="27"/>
      <c r="F3" s="27"/>
      <c r="G3" s="4"/>
    </row>
    <row r="4" spans="1:12" s="5" customFormat="1" ht="15">
      <c r="A4" s="43"/>
      <c r="B4" s="44"/>
      <c r="C4" s="27"/>
      <c r="D4" s="27"/>
      <c r="E4" s="27"/>
      <c r="F4" s="27"/>
      <c r="G4" s="4"/>
    </row>
    <row r="5" spans="1:12" ht="10.5" customHeight="1">
      <c r="A5" s="97"/>
      <c r="B5" s="99"/>
      <c r="C5" s="246"/>
      <c r="D5" s="98"/>
      <c r="E5" s="246"/>
      <c r="F5" s="6"/>
      <c r="G5" s="7"/>
      <c r="H5" s="29"/>
    </row>
    <row r="6" spans="1:12" ht="34.5" customHeight="1">
      <c r="A6" s="170"/>
      <c r="B6" s="171" t="s">
        <v>4</v>
      </c>
      <c r="C6" s="247" t="s">
        <v>140</v>
      </c>
      <c r="D6" s="159"/>
      <c r="E6" s="247" t="s">
        <v>141</v>
      </c>
      <c r="F6" s="6"/>
      <c r="G6" s="172"/>
      <c r="H6" s="173"/>
    </row>
    <row r="7" spans="1:12" ht="20.25">
      <c r="A7" s="170"/>
      <c r="B7" s="174"/>
      <c r="C7" s="248" t="s">
        <v>88</v>
      </c>
      <c r="D7" s="159"/>
      <c r="E7" s="248" t="s">
        <v>88</v>
      </c>
      <c r="F7" s="6"/>
      <c r="G7" s="172"/>
      <c r="H7" s="173"/>
    </row>
    <row r="8" spans="1:12" ht="15">
      <c r="A8" s="112" t="s">
        <v>12</v>
      </c>
      <c r="B8" s="9"/>
      <c r="C8" s="12"/>
      <c r="D8" s="100"/>
      <c r="E8" s="12"/>
      <c r="F8" s="10"/>
      <c r="G8" s="175"/>
      <c r="H8" s="10"/>
      <c r="I8" s="11"/>
      <c r="J8" s="11"/>
    </row>
    <row r="9" spans="1:12" ht="15">
      <c r="A9" s="113" t="s">
        <v>5</v>
      </c>
      <c r="B9" s="9"/>
      <c r="C9" s="238">
        <v>163082</v>
      </c>
      <c r="D9" s="100"/>
      <c r="E9" s="238">
        <v>190931</v>
      </c>
      <c r="F9" s="10"/>
      <c r="G9" s="175"/>
      <c r="H9" s="10"/>
      <c r="I9" s="11"/>
    </row>
    <row r="10" spans="1:12" ht="15">
      <c r="A10" s="113" t="s">
        <v>6</v>
      </c>
      <c r="B10" s="9"/>
      <c r="C10" s="12">
        <v>-156857</v>
      </c>
      <c r="D10" s="100"/>
      <c r="E10" s="12">
        <v>-153013</v>
      </c>
      <c r="F10" s="10"/>
      <c r="G10" s="175"/>
      <c r="H10" s="10"/>
      <c r="I10" s="11"/>
      <c r="L10" s="11"/>
    </row>
    <row r="11" spans="1:12" ht="15">
      <c r="A11" s="113" t="s">
        <v>45</v>
      </c>
      <c r="B11" s="9"/>
      <c r="C11" s="12">
        <v>-18745</v>
      </c>
      <c r="D11" s="100"/>
      <c r="E11" s="12">
        <v>-18249</v>
      </c>
      <c r="F11" s="10"/>
      <c r="G11" s="175"/>
      <c r="H11" s="10"/>
      <c r="I11" s="11"/>
      <c r="L11" s="11"/>
    </row>
    <row r="12" spans="1:12" s="14" customFormat="1" ht="15">
      <c r="A12" s="113" t="s">
        <v>46</v>
      </c>
      <c r="B12" s="13"/>
      <c r="C12" s="12">
        <v>12817</v>
      </c>
      <c r="D12" s="100"/>
      <c r="E12" s="12">
        <v>5238</v>
      </c>
      <c r="F12" s="10"/>
      <c r="G12" s="176"/>
      <c r="H12" s="10"/>
      <c r="I12" s="11"/>
    </row>
    <row r="13" spans="1:12" s="14" customFormat="1" ht="15">
      <c r="A13" s="113" t="s">
        <v>37</v>
      </c>
      <c r="B13" s="13"/>
      <c r="C13" s="12">
        <v>-2837</v>
      </c>
      <c r="D13" s="100"/>
      <c r="E13" s="12">
        <v>-2547</v>
      </c>
      <c r="F13" s="10"/>
      <c r="G13" s="176"/>
      <c r="H13" s="10"/>
      <c r="I13" s="11"/>
    </row>
    <row r="14" spans="1:12" s="14" customFormat="1" ht="15">
      <c r="A14" s="113" t="s">
        <v>7</v>
      </c>
      <c r="B14" s="13"/>
      <c r="C14" s="12">
        <v>-925</v>
      </c>
      <c r="D14" s="100"/>
      <c r="E14" s="12">
        <v>-1110</v>
      </c>
      <c r="F14" s="10"/>
      <c r="G14" s="176"/>
      <c r="H14" s="10"/>
      <c r="I14" s="11"/>
    </row>
    <row r="15" spans="1:12" s="14" customFormat="1" ht="15">
      <c r="A15" s="113" t="s">
        <v>48</v>
      </c>
      <c r="B15" s="13"/>
      <c r="C15" s="12">
        <v>-166</v>
      </c>
      <c r="D15" s="100"/>
      <c r="E15" s="12">
        <v>-295</v>
      </c>
      <c r="F15" s="10"/>
      <c r="G15" s="176"/>
      <c r="H15" s="10"/>
      <c r="I15" s="11"/>
    </row>
    <row r="16" spans="1:12" s="14" customFormat="1" ht="15">
      <c r="A16" s="113" t="s">
        <v>44</v>
      </c>
      <c r="B16" s="13"/>
      <c r="C16" s="12">
        <v>0</v>
      </c>
      <c r="D16" s="100"/>
      <c r="E16" s="12">
        <v>1</v>
      </c>
      <c r="F16" s="10"/>
      <c r="G16" s="176"/>
      <c r="H16" s="10"/>
      <c r="I16" s="11"/>
    </row>
    <row r="17" spans="1:10" s="14" customFormat="1" ht="15">
      <c r="A17" s="189" t="s">
        <v>103</v>
      </c>
      <c r="B17" s="13"/>
      <c r="C17" s="12">
        <v>-1184</v>
      </c>
      <c r="D17" s="100"/>
      <c r="E17" s="12">
        <v>-584</v>
      </c>
      <c r="F17" s="10"/>
      <c r="G17" s="176"/>
      <c r="H17" s="10"/>
      <c r="I17" s="11"/>
    </row>
    <row r="18" spans="1:10" s="14" customFormat="1" ht="18" customHeight="1">
      <c r="A18" s="112" t="s">
        <v>132</v>
      </c>
      <c r="B18" s="13"/>
      <c r="C18" s="114">
        <f>SUM(C9:C17)</f>
        <v>-4815</v>
      </c>
      <c r="D18" s="102"/>
      <c r="E18" s="114">
        <f>SUM(E9:E17)</f>
        <v>20372</v>
      </c>
      <c r="F18" s="10"/>
      <c r="G18" s="176"/>
      <c r="H18" s="10"/>
      <c r="I18" s="11"/>
    </row>
    <row r="19" spans="1:10" ht="15">
      <c r="A19" s="113"/>
      <c r="B19" s="9"/>
      <c r="C19" s="12"/>
      <c r="D19" s="100"/>
      <c r="E19" s="12"/>
      <c r="F19" s="10"/>
      <c r="G19" s="176"/>
      <c r="H19" s="10"/>
      <c r="I19" s="11"/>
    </row>
    <row r="20" spans="1:10" ht="15">
      <c r="A20" s="112" t="s">
        <v>13</v>
      </c>
      <c r="B20" s="9"/>
      <c r="C20" s="12"/>
      <c r="D20" s="100"/>
      <c r="E20" s="12"/>
      <c r="F20" s="10"/>
      <c r="G20" s="176"/>
      <c r="H20" s="10"/>
      <c r="I20" s="11"/>
    </row>
    <row r="21" spans="1:10" ht="15">
      <c r="A21" s="113" t="s">
        <v>30</v>
      </c>
      <c r="B21" s="9"/>
      <c r="C21" s="12">
        <v>-3218</v>
      </c>
      <c r="D21" s="100"/>
      <c r="E21" s="12">
        <v>-3986</v>
      </c>
      <c r="F21" s="10"/>
      <c r="G21" s="176"/>
      <c r="H21" s="10"/>
      <c r="I21" s="11"/>
    </row>
    <row r="22" spans="1:10" ht="15">
      <c r="A22" s="113" t="s">
        <v>29</v>
      </c>
      <c r="B22" s="9"/>
      <c r="C22" s="156">
        <v>153</v>
      </c>
      <c r="D22" s="100"/>
      <c r="E22" s="156">
        <v>298</v>
      </c>
      <c r="F22" s="10"/>
      <c r="G22" s="176"/>
      <c r="H22" s="10"/>
      <c r="I22" s="11"/>
    </row>
    <row r="23" spans="1:10" ht="15.75" customHeight="1">
      <c r="A23" s="112" t="s">
        <v>40</v>
      </c>
      <c r="B23" s="9"/>
      <c r="C23" s="119">
        <f>SUM(C21:C22)</f>
        <v>-3065</v>
      </c>
      <c r="D23" s="102"/>
      <c r="E23" s="119">
        <f>SUM(E21:E22)</f>
        <v>-3688</v>
      </c>
      <c r="F23" s="10"/>
      <c r="G23" s="176"/>
      <c r="H23" s="10"/>
      <c r="I23" s="11"/>
    </row>
    <row r="24" spans="1:10" ht="15">
      <c r="A24" s="113"/>
      <c r="B24" s="9"/>
      <c r="C24" s="12"/>
      <c r="D24" s="100"/>
      <c r="E24" s="12"/>
      <c r="F24" s="10"/>
      <c r="G24" s="176"/>
      <c r="H24" s="10"/>
      <c r="I24" s="11"/>
    </row>
    <row r="25" spans="1:10" ht="15">
      <c r="A25" s="115" t="s">
        <v>14</v>
      </c>
      <c r="B25" s="9"/>
      <c r="C25" s="101"/>
      <c r="D25" s="102"/>
      <c r="E25" s="101"/>
      <c r="F25" s="30"/>
      <c r="G25" s="175"/>
      <c r="H25" s="10"/>
      <c r="I25" s="11"/>
      <c r="J25" s="11"/>
    </row>
    <row r="26" spans="1:10" ht="15">
      <c r="A26" s="113" t="s">
        <v>52</v>
      </c>
      <c r="B26" s="9"/>
      <c r="C26" s="12">
        <v>41990</v>
      </c>
      <c r="D26" s="100"/>
      <c r="E26" s="12">
        <v>92470</v>
      </c>
      <c r="F26" s="30"/>
      <c r="G26" s="175"/>
      <c r="H26" s="10"/>
      <c r="I26" s="11"/>
      <c r="J26" s="11"/>
    </row>
    <row r="27" spans="1:10" ht="15">
      <c r="A27" s="113" t="s">
        <v>53</v>
      </c>
      <c r="B27" s="9"/>
      <c r="C27" s="12">
        <v>-54790</v>
      </c>
      <c r="D27" s="100"/>
      <c r="E27" s="12">
        <v>-96420</v>
      </c>
      <c r="F27" s="30"/>
      <c r="G27" s="175"/>
      <c r="H27" s="10"/>
      <c r="I27" s="11"/>
      <c r="J27" s="11"/>
    </row>
    <row r="28" spans="1:10" ht="16.5" customHeight="1">
      <c r="A28" s="113" t="s">
        <v>43</v>
      </c>
      <c r="B28" s="9"/>
      <c r="C28" s="12">
        <v>2209</v>
      </c>
      <c r="D28" s="100"/>
      <c r="E28" s="12">
        <v>850</v>
      </c>
      <c r="F28" s="10"/>
      <c r="G28" s="175"/>
      <c r="H28" s="10"/>
      <c r="I28" s="11"/>
      <c r="J28" s="11"/>
    </row>
    <row r="29" spans="1:10" ht="15">
      <c r="A29" s="113" t="s">
        <v>56</v>
      </c>
      <c r="B29" s="9"/>
      <c r="C29" s="12">
        <v>-6119</v>
      </c>
      <c r="D29" s="100"/>
      <c r="E29" s="12">
        <v>-5601</v>
      </c>
      <c r="F29" s="10"/>
      <c r="G29" s="175"/>
      <c r="H29" s="10"/>
      <c r="I29" s="11"/>
      <c r="J29" s="11"/>
    </row>
    <row r="30" spans="1:10" ht="17.25" customHeight="1">
      <c r="A30" s="113" t="s">
        <v>42</v>
      </c>
      <c r="B30" s="9"/>
      <c r="C30" s="12">
        <v>-392</v>
      </c>
      <c r="D30" s="100"/>
      <c r="E30" s="12">
        <v>-725</v>
      </c>
      <c r="F30" s="10"/>
      <c r="G30" s="175"/>
      <c r="H30" s="10"/>
      <c r="I30" s="11"/>
      <c r="J30" s="11"/>
    </row>
    <row r="31" spans="1:10" ht="15">
      <c r="A31" s="113" t="s">
        <v>15</v>
      </c>
      <c r="B31" s="9"/>
      <c r="C31" s="12">
        <v>-47</v>
      </c>
      <c r="E31" s="12">
        <v>-57</v>
      </c>
      <c r="F31" s="10"/>
      <c r="G31" s="175"/>
      <c r="H31" s="10"/>
      <c r="I31" s="11"/>
      <c r="J31" s="11"/>
    </row>
    <row r="32" spans="1:10" s="217" customFormat="1" ht="15">
      <c r="A32" s="113" t="s">
        <v>131</v>
      </c>
      <c r="B32" s="9"/>
      <c r="C32" s="12">
        <v>-3192</v>
      </c>
      <c r="D32" s="9"/>
      <c r="E32" s="12">
        <v>-1953</v>
      </c>
      <c r="F32" s="10"/>
      <c r="G32" s="175"/>
      <c r="H32" s="10"/>
      <c r="I32" s="11"/>
      <c r="J32" s="11"/>
    </row>
    <row r="33" spans="1:10" s="217" customFormat="1" ht="15">
      <c r="A33" s="112" t="s">
        <v>138</v>
      </c>
      <c r="B33" s="9"/>
      <c r="C33" s="114">
        <f>SUM(C26:C32)</f>
        <v>-20341</v>
      </c>
      <c r="D33" s="31"/>
      <c r="E33" s="114">
        <f>SUM(E26:E32)</f>
        <v>-11436</v>
      </c>
      <c r="F33" s="10"/>
      <c r="G33" s="175"/>
      <c r="H33" s="10"/>
      <c r="I33" s="11"/>
      <c r="J33" s="11"/>
    </row>
    <row r="34" spans="1:10" ht="15">
      <c r="A34" s="117"/>
      <c r="B34" s="9"/>
      <c r="C34" s="12"/>
      <c r="E34" s="12"/>
      <c r="F34" s="15"/>
      <c r="G34" s="176"/>
    </row>
    <row r="35" spans="1:10" ht="29.25">
      <c r="A35" s="118" t="s">
        <v>133</v>
      </c>
      <c r="B35" s="13"/>
      <c r="C35" s="119">
        <f>SUM(C18,C23,C33)</f>
        <v>-28221</v>
      </c>
      <c r="D35" s="31"/>
      <c r="E35" s="119">
        <f>SUM(E18,E23,E33)</f>
        <v>5248</v>
      </c>
      <c r="G35" s="176"/>
    </row>
    <row r="36" spans="1:10" s="14" customFormat="1" ht="15">
      <c r="A36" s="117"/>
      <c r="B36" s="9"/>
      <c r="C36" s="12"/>
      <c r="D36" s="9"/>
      <c r="E36" s="12"/>
      <c r="F36" s="31"/>
      <c r="G36" s="175"/>
    </row>
    <row r="37" spans="1:10" ht="15">
      <c r="A37" s="117" t="s">
        <v>41</v>
      </c>
      <c r="B37" s="9"/>
      <c r="C37" s="12">
        <v>52963</v>
      </c>
      <c r="D37" s="120"/>
      <c r="E37" s="12">
        <v>942</v>
      </c>
      <c r="G37" s="176"/>
    </row>
    <row r="38" spans="1:10" s="46" customFormat="1" ht="15">
      <c r="A38" s="117"/>
      <c r="B38" s="9"/>
      <c r="C38" s="12"/>
      <c r="D38" s="9"/>
      <c r="E38" s="12"/>
      <c r="F38" s="9"/>
      <c r="G38" s="176"/>
    </row>
    <row r="39" spans="1:10" s="46" customFormat="1" thickBot="1">
      <c r="A39" s="118" t="s">
        <v>144</v>
      </c>
      <c r="B39" s="9">
        <v>16</v>
      </c>
      <c r="C39" s="121">
        <f>SUM(C35,C37)</f>
        <v>24742</v>
      </c>
      <c r="D39" s="102"/>
      <c r="E39" s="121">
        <f>SUM(E35,E37)</f>
        <v>6190</v>
      </c>
      <c r="F39" s="9"/>
      <c r="G39" s="176"/>
    </row>
    <row r="40" spans="1:10" s="47" customFormat="1" thickTop="1">
      <c r="A40" s="122"/>
      <c r="B40" s="9"/>
      <c r="C40" s="101"/>
      <c r="D40" s="102"/>
      <c r="E40" s="101"/>
      <c r="F40" s="30"/>
      <c r="G40" s="175"/>
    </row>
    <row r="41" spans="1:10" s="217" customFormat="1" ht="15">
      <c r="A41" s="227"/>
      <c r="B41" s="228"/>
      <c r="C41" s="228"/>
      <c r="D41" s="229"/>
      <c r="E41" s="228"/>
      <c r="F41" s="9"/>
      <c r="G41" s="176"/>
    </row>
    <row r="42" spans="1:10" s="217" customFormat="1" ht="15">
      <c r="A42" s="183"/>
      <c r="B42" s="69"/>
      <c r="C42" s="249"/>
      <c r="D42" s="69"/>
      <c r="E42" s="249"/>
      <c r="F42" s="205"/>
      <c r="G42" s="207"/>
      <c r="H42" s="40"/>
    </row>
    <row r="43" spans="1:10" ht="15">
      <c r="A43" s="222"/>
      <c r="B43" s="69"/>
      <c r="C43" s="249"/>
      <c r="D43" s="69"/>
      <c r="E43" s="249"/>
      <c r="F43" s="33"/>
      <c r="G43" s="40"/>
      <c r="H43" s="40"/>
    </row>
    <row r="44" spans="1:10" ht="15">
      <c r="A44" s="184"/>
      <c r="B44" s="69"/>
      <c r="C44" s="249"/>
      <c r="D44" s="69"/>
      <c r="E44" s="249"/>
      <c r="F44" s="33"/>
      <c r="G44" s="40"/>
      <c r="H44" s="40"/>
    </row>
    <row r="45" spans="1:10" ht="15">
      <c r="A45" s="185"/>
      <c r="B45" s="69"/>
      <c r="C45" s="249"/>
      <c r="D45" s="69"/>
      <c r="E45" s="249"/>
      <c r="F45" s="33"/>
      <c r="G45" s="40"/>
      <c r="H45" s="40"/>
    </row>
    <row r="46" spans="1:10" ht="15">
      <c r="A46" s="62"/>
      <c r="B46" s="69"/>
      <c r="C46" s="249"/>
      <c r="D46" s="69"/>
      <c r="E46" s="249"/>
      <c r="F46" s="33"/>
      <c r="G46" s="40"/>
      <c r="H46" s="40"/>
    </row>
    <row r="47" spans="1:10" ht="15">
      <c r="A47" s="79" t="s">
        <v>111</v>
      </c>
      <c r="B47" s="65"/>
      <c r="C47" s="250" t="s">
        <v>101</v>
      </c>
      <c r="D47" s="82"/>
      <c r="E47" s="250"/>
      <c r="F47" s="82"/>
      <c r="G47" s="19"/>
      <c r="H47" s="19"/>
    </row>
    <row r="48" spans="1:10" ht="15">
      <c r="A48" s="202" t="s">
        <v>39</v>
      </c>
      <c r="B48" s="65"/>
      <c r="C48" s="24"/>
      <c r="D48" s="201"/>
      <c r="E48" s="263" t="s">
        <v>102</v>
      </c>
      <c r="F48" s="263"/>
      <c r="G48" s="263"/>
    </row>
    <row r="49" spans="1:6" ht="15" customHeight="1">
      <c r="A49" s="258"/>
      <c r="B49" s="258"/>
      <c r="C49" s="258"/>
      <c r="D49" s="258"/>
      <c r="E49" s="258"/>
      <c r="F49" s="258"/>
    </row>
    <row r="50" spans="1:6" ht="15">
      <c r="A50" s="35"/>
    </row>
    <row r="51" spans="1:6" ht="15">
      <c r="A51" s="73"/>
    </row>
    <row r="52" spans="1:6" ht="15">
      <c r="A52" s="68"/>
    </row>
    <row r="53" spans="1:6" ht="15">
      <c r="A53" s="36"/>
    </row>
    <row r="54" spans="1:6" ht="15">
      <c r="A54" s="24"/>
    </row>
    <row r="55" spans="1:6" ht="15">
      <c r="A55" s="25"/>
    </row>
    <row r="56" spans="1:6" ht="15">
      <c r="A56" s="24"/>
    </row>
    <row r="57" spans="1:6" ht="15">
      <c r="A57" s="1"/>
    </row>
    <row r="58" spans="1:6" ht="15">
      <c r="A58" s="1"/>
    </row>
  </sheetData>
  <mergeCells count="4">
    <mergeCell ref="A49:F49"/>
    <mergeCell ref="A1:E1"/>
    <mergeCell ref="A2:E2"/>
    <mergeCell ref="E48:G48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75" firstPageNumber="4" orientation="portrait" blackAndWhite="1" useFirstPageNumber="1" r:id="rId1"/>
  <headerFooter alignWithMargins="0">
    <oddFooter>&amp;R3</oddFooter>
    <firstFooter>&amp;R4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3"/>
  <sheetViews>
    <sheetView view="pageBreakPreview" topLeftCell="A7" zoomScale="85" zoomScaleNormal="85" zoomScaleSheetLayoutView="85" workbookViewId="0">
      <selection activeCell="D39" sqref="D39"/>
    </sheetView>
  </sheetViews>
  <sheetFormatPr defaultRowHeight="15"/>
  <cols>
    <col min="1" max="1" width="54.85546875" style="26" customWidth="1"/>
    <col min="2" max="2" width="14.7109375" style="26" customWidth="1"/>
    <col min="3" max="3" width="10.85546875" style="26" customWidth="1"/>
    <col min="4" max="4" width="0.85546875" style="26" customWidth="1"/>
    <col min="5" max="5" width="11.28515625" style="26" customWidth="1"/>
    <col min="6" max="6" width="0.85546875" style="26" customWidth="1"/>
    <col min="7" max="7" width="9.5703125" style="26" customWidth="1"/>
    <col min="8" max="8" width="0.85546875" style="26" customWidth="1"/>
    <col min="9" max="9" width="15.28515625" style="26" customWidth="1"/>
    <col min="10" max="10" width="0.85546875" style="26" customWidth="1"/>
    <col min="11" max="11" width="14.42578125" style="26" customWidth="1"/>
    <col min="12" max="12" width="0.85546875" style="26" customWidth="1"/>
    <col min="13" max="13" width="11.28515625" style="26" bestFit="1" customWidth="1"/>
    <col min="14" max="14" width="0.85546875" style="26" customWidth="1"/>
    <col min="15" max="15" width="9.5703125" style="148" customWidth="1"/>
    <col min="16" max="16" width="0.85546875" style="26" customWidth="1"/>
    <col min="17" max="17" width="17.28515625" style="26" customWidth="1"/>
    <col min="18" max="18" width="0.85546875" style="26" customWidth="1"/>
    <col min="19" max="19" width="14.7109375" style="26" customWidth="1"/>
    <col min="20" max="20" width="1.140625" style="26" customWidth="1"/>
    <col min="21" max="21" width="1.85546875" style="26" customWidth="1"/>
    <col min="22" max="16384" width="9.140625" style="26"/>
  </cols>
  <sheetData>
    <row r="1" spans="1:19" ht="18" customHeight="1">
      <c r="A1" s="240" t="str">
        <f>'[1]Cover '!A1</f>
        <v>ГРУПА НЕОХИМ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127"/>
      <c r="P1" s="128"/>
      <c r="Q1" s="128"/>
    </row>
    <row r="2" spans="1:19" ht="18" customHeight="1">
      <c r="A2" s="267" t="s">
        <v>77</v>
      </c>
      <c r="B2" s="267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</row>
    <row r="3" spans="1:19" ht="18" customHeight="1">
      <c r="A3" s="243" t="str">
        <f>CFS!A3</f>
        <v>към 30 септември 2017 година</v>
      </c>
      <c r="B3" s="243"/>
      <c r="C3" s="244"/>
      <c r="D3" s="244"/>
      <c r="E3" s="244"/>
      <c r="F3" s="244"/>
      <c r="G3" s="244"/>
      <c r="H3" s="244"/>
      <c r="I3" s="200"/>
      <c r="J3" s="200"/>
      <c r="K3" s="200"/>
      <c r="L3" s="244"/>
      <c r="M3" s="244"/>
      <c r="N3" s="244"/>
      <c r="O3" s="129"/>
    </row>
    <row r="4" spans="1:19" ht="18" customHeight="1">
      <c r="A4" s="243"/>
      <c r="B4" s="243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129"/>
    </row>
    <row r="5" spans="1:19" ht="25.5">
      <c r="A5" s="130"/>
      <c r="B5" s="130"/>
      <c r="C5" s="269" t="s">
        <v>78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48"/>
      <c r="Q5" s="177" t="s">
        <v>98</v>
      </c>
      <c r="R5" s="126"/>
      <c r="S5" s="131" t="s">
        <v>47</v>
      </c>
    </row>
    <row r="6" spans="1:19" s="48" customFormat="1" ht="2.25" customHeight="1">
      <c r="A6" s="270"/>
      <c r="B6" s="132"/>
      <c r="C6" s="266"/>
      <c r="D6" s="133"/>
      <c r="H6" s="133"/>
      <c r="J6" s="133"/>
      <c r="L6" s="133"/>
      <c r="N6" s="133"/>
      <c r="P6" s="134"/>
      <c r="Q6" s="266"/>
      <c r="R6" s="242"/>
      <c r="S6" s="134"/>
    </row>
    <row r="7" spans="1:19" s="49" customFormat="1" ht="16.5" customHeight="1">
      <c r="A7" s="270"/>
      <c r="C7" s="266"/>
      <c r="D7" s="136"/>
      <c r="H7" s="136"/>
      <c r="J7" s="136"/>
      <c r="K7" s="265" t="s">
        <v>105</v>
      </c>
      <c r="L7" s="265"/>
      <c r="M7" s="265"/>
      <c r="N7" s="136"/>
      <c r="P7" s="137"/>
      <c r="Q7" s="266"/>
      <c r="R7" s="242"/>
      <c r="S7" s="137"/>
    </row>
    <row r="8" spans="1:19" s="49" customFormat="1" ht="94.5">
      <c r="A8" s="245"/>
      <c r="B8" s="135" t="s">
        <v>4</v>
      </c>
      <c r="C8" s="242" t="s">
        <v>36</v>
      </c>
      <c r="D8" s="136"/>
      <c r="E8" s="242" t="s">
        <v>54</v>
      </c>
      <c r="F8" s="242"/>
      <c r="G8" s="242" t="s">
        <v>17</v>
      </c>
      <c r="H8" s="242"/>
      <c r="I8" s="242" t="s">
        <v>104</v>
      </c>
      <c r="J8" s="136"/>
      <c r="K8" s="242" t="s">
        <v>108</v>
      </c>
      <c r="L8" s="136"/>
      <c r="M8" s="242" t="s">
        <v>106</v>
      </c>
      <c r="N8" s="136"/>
      <c r="O8" s="242" t="s">
        <v>79</v>
      </c>
      <c r="P8" s="137"/>
      <c r="Q8" s="242"/>
      <c r="R8" s="242"/>
      <c r="S8" s="137"/>
    </row>
    <row r="9" spans="1:19" s="50" customFormat="1" ht="26.25" customHeight="1">
      <c r="A9" s="138"/>
      <c r="B9" s="138"/>
      <c r="C9" s="180" t="s">
        <v>88</v>
      </c>
      <c r="D9" s="181"/>
      <c r="E9" s="180" t="s">
        <v>88</v>
      </c>
      <c r="F9" s="181"/>
      <c r="G9" s="180" t="s">
        <v>88</v>
      </c>
      <c r="H9" s="181"/>
      <c r="I9" s="180" t="s">
        <v>88</v>
      </c>
      <c r="J9" s="181"/>
      <c r="K9" s="180" t="s">
        <v>88</v>
      </c>
      <c r="L9" s="181"/>
      <c r="M9" s="180" t="s">
        <v>88</v>
      </c>
      <c r="N9" s="181"/>
      <c r="O9" s="180" t="s">
        <v>88</v>
      </c>
      <c r="P9" s="182"/>
      <c r="Q9" s="180" t="s">
        <v>88</v>
      </c>
      <c r="R9" s="181"/>
      <c r="S9" s="180" t="s">
        <v>88</v>
      </c>
    </row>
    <row r="10" spans="1:19" s="49" customFormat="1">
      <c r="A10" s="140"/>
      <c r="B10" s="140"/>
      <c r="C10" s="141"/>
      <c r="D10" s="141"/>
      <c r="E10" s="141"/>
      <c r="F10" s="141"/>
      <c r="G10" s="141"/>
      <c r="H10" s="141"/>
      <c r="I10" s="141"/>
      <c r="J10" s="141"/>
      <c r="K10" s="139"/>
      <c r="L10" s="141"/>
      <c r="M10" s="139"/>
      <c r="N10" s="141"/>
      <c r="O10" s="141"/>
    </row>
    <row r="11" spans="1:19" s="103" customFormat="1">
      <c r="A11" s="215" t="s">
        <v>127</v>
      </c>
      <c r="B11" s="197"/>
      <c r="C11" s="142">
        <v>2654</v>
      </c>
      <c r="D11" s="218"/>
      <c r="E11" s="142">
        <v>-3575</v>
      </c>
      <c r="F11" s="218"/>
      <c r="G11" s="142">
        <v>265</v>
      </c>
      <c r="H11" s="218"/>
      <c r="I11" s="142">
        <v>2252</v>
      </c>
      <c r="J11" s="218"/>
      <c r="K11" s="142">
        <v>-1099</v>
      </c>
      <c r="L11" s="218"/>
      <c r="M11" s="142">
        <v>76442</v>
      </c>
      <c r="N11" s="218"/>
      <c r="O11" s="142">
        <f>SUM(C11:M11)</f>
        <v>76939</v>
      </c>
      <c r="P11" s="218"/>
      <c r="Q11" s="142">
        <v>-57</v>
      </c>
      <c r="R11" s="143"/>
      <c r="S11" s="142">
        <f>SUM(O11:Q11)</f>
        <v>76882</v>
      </c>
    </row>
    <row r="12" spans="1:19" s="103" customFormat="1" ht="6" customHeight="1">
      <c r="A12" s="245"/>
      <c r="B12" s="19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143"/>
      <c r="P12" s="218"/>
      <c r="Q12" s="218"/>
      <c r="R12" s="218"/>
      <c r="S12" s="218"/>
    </row>
    <row r="13" spans="1:19" s="103" customFormat="1">
      <c r="A13" s="157" t="s">
        <v>114</v>
      </c>
      <c r="B13" s="197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143"/>
      <c r="P13" s="218"/>
      <c r="Q13" s="218"/>
      <c r="R13" s="218"/>
      <c r="S13" s="218"/>
    </row>
    <row r="14" spans="1:19" s="103" customFormat="1" ht="6" customHeight="1">
      <c r="A14" s="144"/>
      <c r="B14" s="19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143"/>
      <c r="P14" s="218"/>
      <c r="Q14" s="218"/>
      <c r="R14" s="218"/>
      <c r="S14" s="218"/>
    </row>
    <row r="15" spans="1:19" s="103" customFormat="1" ht="15.75" customHeight="1">
      <c r="A15" s="235" t="s">
        <v>122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36">
        <v>-2068</v>
      </c>
      <c r="N15" s="209"/>
      <c r="O15" s="168">
        <f>SUM(C15:M15)</f>
        <v>-2068</v>
      </c>
      <c r="P15" s="143"/>
      <c r="Q15" s="143"/>
      <c r="R15" s="143"/>
      <c r="S15" s="168">
        <f>O15+Q15</f>
        <v>-2068</v>
      </c>
    </row>
    <row r="16" spans="1:19" s="103" customFormat="1" ht="6" customHeight="1">
      <c r="A16" s="144"/>
      <c r="B16" s="19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143"/>
      <c r="P16" s="218"/>
      <c r="Q16" s="218"/>
      <c r="R16" s="218"/>
      <c r="S16" s="218"/>
    </row>
    <row r="17" spans="1:19" s="147" customFormat="1" ht="17.25" customHeight="1">
      <c r="A17" s="220" t="s">
        <v>117</v>
      </c>
      <c r="B17" s="145"/>
      <c r="C17" s="233">
        <v>0</v>
      </c>
      <c r="D17" s="218"/>
      <c r="E17" s="233">
        <v>0</v>
      </c>
      <c r="F17" s="218"/>
      <c r="G17" s="233">
        <v>0</v>
      </c>
      <c r="H17" s="218"/>
      <c r="I17" s="233">
        <f>SUM(I18:I19)</f>
        <v>3217</v>
      </c>
      <c r="J17" s="218"/>
      <c r="K17" s="233">
        <f>SUM(K18:K19)</f>
        <v>-222</v>
      </c>
      <c r="L17" s="218"/>
      <c r="M17" s="233">
        <f>SUM(M18:M19)</f>
        <v>24135</v>
      </c>
      <c r="N17" s="218"/>
      <c r="O17" s="234">
        <f>SUM(C17:M17)</f>
        <v>27130</v>
      </c>
      <c r="P17" s="168"/>
      <c r="Q17" s="234">
        <f>SUM(Q18:Q19)</f>
        <v>-8</v>
      </c>
      <c r="R17" s="168"/>
      <c r="S17" s="234">
        <f>O17+Q17</f>
        <v>27122</v>
      </c>
    </row>
    <row r="18" spans="1:19" s="147" customFormat="1" ht="17.25" customHeight="1">
      <c r="A18" s="219" t="s">
        <v>118</v>
      </c>
      <c r="B18" s="145"/>
      <c r="C18" s="209">
        <v>0</v>
      </c>
      <c r="D18" s="209"/>
      <c r="E18" s="209">
        <v>0</v>
      </c>
      <c r="F18" s="209"/>
      <c r="G18" s="209">
        <v>0</v>
      </c>
      <c r="H18" s="218"/>
      <c r="I18" s="218">
        <v>0</v>
      </c>
      <c r="J18" s="218"/>
      <c r="K18" s="218">
        <v>0</v>
      </c>
      <c r="L18" s="218"/>
      <c r="M18" s="218">
        <v>24135</v>
      </c>
      <c r="N18" s="218"/>
      <c r="O18" s="168">
        <f>SUM(C18:M18)</f>
        <v>24135</v>
      </c>
      <c r="P18" s="143"/>
      <c r="Q18" s="143">
        <v>-18</v>
      </c>
      <c r="R18" s="143"/>
      <c r="S18" s="168">
        <f>SUM(O18:Q18)</f>
        <v>24117</v>
      </c>
    </row>
    <row r="19" spans="1:19" s="147" customFormat="1" ht="17.25" customHeight="1">
      <c r="A19" s="219" t="s">
        <v>119</v>
      </c>
      <c r="B19" s="145"/>
      <c r="C19" s="218">
        <v>0</v>
      </c>
      <c r="D19" s="218"/>
      <c r="E19" s="218">
        <v>0</v>
      </c>
      <c r="F19" s="218"/>
      <c r="G19" s="218">
        <v>0</v>
      </c>
      <c r="H19" s="218"/>
      <c r="I19" s="218">
        <v>3217</v>
      </c>
      <c r="J19" s="218"/>
      <c r="K19" s="218">
        <v>-222</v>
      </c>
      <c r="L19" s="218"/>
      <c r="M19" s="218">
        <v>0</v>
      </c>
      <c r="N19" s="218"/>
      <c r="O19" s="168">
        <f>SUM(C19:M19)</f>
        <v>2995</v>
      </c>
      <c r="P19" s="218"/>
      <c r="Q19" s="218">
        <v>10</v>
      </c>
      <c r="R19" s="218"/>
      <c r="S19" s="168">
        <f>SUM(O19:Q19)</f>
        <v>3005</v>
      </c>
    </row>
    <row r="20" spans="1:19" s="147" customFormat="1" ht="20.25" customHeight="1">
      <c r="A20" s="215" t="s">
        <v>128</v>
      </c>
      <c r="B20" s="199">
        <v>17</v>
      </c>
      <c r="C20" s="195">
        <f>SUM(C11:C17)</f>
        <v>2654</v>
      </c>
      <c r="D20" s="143"/>
      <c r="E20" s="195">
        <f>SUM(E11:E17)</f>
        <v>-3575</v>
      </c>
      <c r="F20" s="143"/>
      <c r="G20" s="195">
        <f>SUM(G11:G17)</f>
        <v>265</v>
      </c>
      <c r="H20" s="143"/>
      <c r="I20" s="195">
        <f>SUM(I11:I17)</f>
        <v>5469</v>
      </c>
      <c r="J20" s="218"/>
      <c r="K20" s="195">
        <f>SUM(K11:K17)</f>
        <v>-1321</v>
      </c>
      <c r="L20" s="143"/>
      <c r="M20" s="195">
        <f>SUM(M11:M17)</f>
        <v>98509</v>
      </c>
      <c r="N20" s="143"/>
      <c r="O20" s="195">
        <f>SUM(O11:O17)</f>
        <v>102001</v>
      </c>
      <c r="P20" s="143"/>
      <c r="Q20" s="195">
        <f>SUM(Q11:Q17)</f>
        <v>-65</v>
      </c>
      <c r="R20" s="143"/>
      <c r="S20" s="195">
        <f>SUM(S11:S17)</f>
        <v>101936</v>
      </c>
    </row>
    <row r="21" spans="1:19" s="147" customFormat="1" ht="6" customHeight="1">
      <c r="A21" s="194"/>
      <c r="B21" s="197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</row>
    <row r="22" spans="1:19" s="146" customFormat="1" ht="18.75" customHeight="1">
      <c r="A22" s="157" t="s">
        <v>129</v>
      </c>
      <c r="B22" s="103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168"/>
      <c r="P22" s="143"/>
      <c r="Q22" s="143"/>
      <c r="R22" s="143"/>
      <c r="S22" s="168">
        <f>O22+Q22</f>
        <v>0</v>
      </c>
    </row>
    <row r="23" spans="1:19" s="245" customFormat="1" ht="5.25" customHeight="1">
      <c r="A23" s="157"/>
      <c r="B23" s="103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168">
        <f>SUM(C23:M23)</f>
        <v>0</v>
      </c>
      <c r="P23" s="143"/>
      <c r="Q23" s="143"/>
      <c r="R23" s="143"/>
      <c r="S23" s="168">
        <f>O23+Q23</f>
        <v>0</v>
      </c>
    </row>
    <row r="24" spans="1:19" s="235" customFormat="1" ht="17.25" customHeight="1">
      <c r="A24" s="235" t="s">
        <v>122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>
        <v>-3362</v>
      </c>
      <c r="N24" s="236"/>
      <c r="O24" s="239">
        <f>SUM(C24:M24)</f>
        <v>-3362</v>
      </c>
      <c r="P24" s="239"/>
      <c r="Q24" s="239"/>
      <c r="R24" s="239"/>
      <c r="S24" s="239">
        <f>O24+Q24</f>
        <v>-3362</v>
      </c>
    </row>
    <row r="25" spans="1:19" s="245" customFormat="1" ht="6.75" customHeight="1">
      <c r="A25" s="157"/>
      <c r="B25" s="103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168"/>
      <c r="P25" s="143"/>
      <c r="Q25" s="143"/>
      <c r="R25" s="143"/>
      <c r="S25" s="168"/>
    </row>
    <row r="26" spans="1:19" s="147" customFormat="1" ht="17.25" customHeight="1">
      <c r="A26" s="220" t="s">
        <v>120</v>
      </c>
      <c r="B26" s="145"/>
      <c r="C26" s="233">
        <v>0</v>
      </c>
      <c r="D26" s="218"/>
      <c r="E26" s="233">
        <v>0</v>
      </c>
      <c r="F26" s="218"/>
      <c r="G26" s="233">
        <v>0</v>
      </c>
      <c r="H26" s="218"/>
      <c r="I26" s="233">
        <f>SUM(I27:I28)</f>
        <v>1527</v>
      </c>
      <c r="J26" s="218"/>
      <c r="K26" s="233">
        <f>SUM(K27:K28)</f>
        <v>0</v>
      </c>
      <c r="L26" s="218"/>
      <c r="M26" s="233">
        <f>SUM(M27:M28)</f>
        <v>7995</v>
      </c>
      <c r="N26" s="218"/>
      <c r="O26" s="234">
        <f>SUM(C26:M26)</f>
        <v>9522</v>
      </c>
      <c r="P26" s="168"/>
      <c r="Q26" s="234">
        <f>SUM(Q27:Q28)</f>
        <v>29</v>
      </c>
      <c r="R26" s="168"/>
      <c r="S26" s="234">
        <f>O26+Q26</f>
        <v>9551</v>
      </c>
    </row>
    <row r="27" spans="1:19" s="147" customFormat="1" ht="17.25" customHeight="1">
      <c r="A27" s="219" t="s">
        <v>130</v>
      </c>
      <c r="B27" s="145"/>
      <c r="C27" s="209">
        <v>0</v>
      </c>
      <c r="D27" s="209"/>
      <c r="E27" s="209">
        <v>0</v>
      </c>
      <c r="F27" s="209"/>
      <c r="G27" s="209">
        <v>0</v>
      </c>
      <c r="H27" s="218"/>
      <c r="I27" s="218">
        <v>0</v>
      </c>
      <c r="J27" s="218"/>
      <c r="K27" s="218">
        <v>0</v>
      </c>
      <c r="L27" s="218"/>
      <c r="M27" s="218">
        <f>IS!D29</f>
        <v>7995</v>
      </c>
      <c r="N27" s="218"/>
      <c r="O27" s="168">
        <f>SUM(C27:M27)</f>
        <v>7995</v>
      </c>
      <c r="P27" s="143"/>
      <c r="Q27" s="143">
        <v>29</v>
      </c>
      <c r="R27" s="143"/>
      <c r="S27" s="168">
        <f>SUM(O27:Q27)</f>
        <v>8024</v>
      </c>
    </row>
    <row r="28" spans="1:19" s="147" customFormat="1" ht="17.25" customHeight="1">
      <c r="A28" s="219" t="s">
        <v>119</v>
      </c>
      <c r="B28" s="145"/>
      <c r="C28" s="218">
        <v>0</v>
      </c>
      <c r="D28" s="218"/>
      <c r="E28" s="218">
        <v>0</v>
      </c>
      <c r="F28" s="218"/>
      <c r="G28" s="218">
        <v>0</v>
      </c>
      <c r="H28" s="218"/>
      <c r="I28" s="218">
        <v>1527</v>
      </c>
      <c r="J28" s="218"/>
      <c r="K28" s="218">
        <v>0</v>
      </c>
      <c r="L28" s="218"/>
      <c r="M28" s="218">
        <v>0</v>
      </c>
      <c r="N28" s="218"/>
      <c r="O28" s="168">
        <f>SUM(C28:M28)</f>
        <v>1527</v>
      </c>
      <c r="P28" s="218"/>
      <c r="Q28" s="218"/>
      <c r="R28" s="218"/>
      <c r="S28" s="168">
        <f>SUM(O28:Q28)</f>
        <v>1527</v>
      </c>
    </row>
    <row r="29" spans="1:19" s="217" customFormat="1" ht="15.75" thickBot="1">
      <c r="A29" s="103" t="s">
        <v>143</v>
      </c>
      <c r="B29" s="226">
        <v>17</v>
      </c>
      <c r="C29" s="210">
        <f>SUM(C20:C26)</f>
        <v>2654</v>
      </c>
      <c r="D29" s="209"/>
      <c r="E29" s="210">
        <f>SUM(E20:E26)</f>
        <v>-3575</v>
      </c>
      <c r="F29" s="209"/>
      <c r="G29" s="210">
        <f>SUM(G20:G26)</f>
        <v>265</v>
      </c>
      <c r="H29" s="209"/>
      <c r="I29" s="210">
        <f>SUM(I20:I26)</f>
        <v>6996</v>
      </c>
      <c r="J29" s="209"/>
      <c r="K29" s="210">
        <f>SUM(K20:K26)</f>
        <v>-1321</v>
      </c>
      <c r="L29" s="209"/>
      <c r="M29" s="210">
        <f>SUM(M20:M26)</f>
        <v>103142</v>
      </c>
      <c r="N29" s="209"/>
      <c r="O29" s="210">
        <f>SUM(O20:O26)</f>
        <v>108161</v>
      </c>
      <c r="P29" s="209"/>
      <c r="Q29" s="210">
        <f>SUM(Q20:Q26)</f>
        <v>-36</v>
      </c>
      <c r="R29" s="209"/>
      <c r="S29" s="210">
        <f>SUM(S20:S26)</f>
        <v>108125</v>
      </c>
    </row>
    <row r="30" spans="1:19" s="217" customFormat="1" ht="15.75" thickTop="1">
      <c r="A30" s="178"/>
      <c r="B30" s="69"/>
      <c r="C30" s="69"/>
      <c r="D30" s="69"/>
      <c r="E30" s="34"/>
      <c r="F30" s="205"/>
      <c r="G30" s="40"/>
      <c r="H30" s="40"/>
    </row>
    <row r="31" spans="1:19" s="217" customFormat="1">
      <c r="A31" s="184"/>
      <c r="B31" s="69"/>
      <c r="C31" s="69"/>
      <c r="D31" s="69"/>
      <c r="E31" s="34"/>
      <c r="F31" s="205"/>
      <c r="G31" s="40"/>
      <c r="H31" s="40"/>
      <c r="I31" s="225"/>
      <c r="J31" s="225"/>
      <c r="K31" s="225"/>
      <c r="L31" s="225"/>
      <c r="M31" s="225"/>
      <c r="N31" s="225"/>
      <c r="O31" s="225"/>
      <c r="P31" s="214"/>
      <c r="Q31" s="214"/>
      <c r="R31" s="214"/>
      <c r="S31" s="214"/>
    </row>
    <row r="32" spans="1:19" s="217" customFormat="1">
      <c r="A32" s="185"/>
      <c r="B32" s="69"/>
      <c r="C32" s="69"/>
      <c r="D32" s="69"/>
      <c r="E32" s="34"/>
      <c r="F32" s="205"/>
      <c r="G32" s="40"/>
      <c r="H32" s="40"/>
      <c r="I32" s="216"/>
      <c r="J32" s="216"/>
      <c r="K32" s="216"/>
      <c r="M32" s="216"/>
      <c r="S32" s="216"/>
    </row>
    <row r="33" spans="1:13" s="217" customFormat="1">
      <c r="A33" s="62"/>
      <c r="B33" s="69"/>
      <c r="C33" s="69"/>
      <c r="D33" s="69"/>
      <c r="E33" s="34"/>
      <c r="F33" s="205"/>
      <c r="G33" s="40"/>
      <c r="H33" s="40"/>
      <c r="I33" s="216"/>
      <c r="K33" s="216"/>
      <c r="M33" s="216"/>
    </row>
    <row r="34" spans="1:13" s="217" customFormat="1">
      <c r="A34" s="251"/>
      <c r="B34" s="69"/>
      <c r="C34" s="69"/>
      <c r="D34" s="69"/>
      <c r="E34" s="34"/>
      <c r="F34" s="205"/>
      <c r="G34" s="40"/>
      <c r="H34" s="40"/>
    </row>
    <row r="35" spans="1:13" s="217" customFormat="1">
      <c r="A35" s="62"/>
      <c r="B35" s="69"/>
      <c r="C35" s="69"/>
      <c r="D35" s="69"/>
      <c r="E35" s="34"/>
      <c r="F35" s="205"/>
      <c r="G35" s="40"/>
      <c r="H35" s="40"/>
    </row>
    <row r="36" spans="1:13" s="217" customFormat="1">
      <c r="A36" s="184"/>
      <c r="B36" s="69"/>
      <c r="C36" s="69"/>
      <c r="D36" s="69"/>
      <c r="E36" s="34"/>
      <c r="F36" s="205"/>
      <c r="G36" s="40"/>
      <c r="H36" s="40"/>
    </row>
    <row r="37" spans="1:13" s="217" customFormat="1">
      <c r="A37" s="185"/>
      <c r="B37" s="69"/>
      <c r="C37" s="69"/>
      <c r="D37" s="69"/>
      <c r="E37" s="34"/>
      <c r="F37" s="205"/>
      <c r="G37" s="40"/>
      <c r="H37" s="40"/>
    </row>
    <row r="38" spans="1:13" s="217" customFormat="1">
      <c r="A38" s="62"/>
      <c r="B38" s="69"/>
      <c r="C38" s="69"/>
      <c r="D38" s="69"/>
      <c r="E38" s="34"/>
      <c r="F38" s="205"/>
      <c r="G38" s="40"/>
      <c r="H38" s="40"/>
    </row>
    <row r="39" spans="1:13" s="217" customFormat="1">
      <c r="A39" s="186" t="s">
        <v>111</v>
      </c>
      <c r="B39" s="213"/>
      <c r="F39" s="82"/>
      <c r="G39" s="186" t="s">
        <v>101</v>
      </c>
      <c r="H39" s="82"/>
      <c r="I39" s="213"/>
    </row>
    <row r="40" spans="1:13" s="217" customFormat="1">
      <c r="A40" s="110" t="s">
        <v>39</v>
      </c>
      <c r="B40" s="213"/>
      <c r="F40" s="9"/>
      <c r="K40" s="264" t="s">
        <v>102</v>
      </c>
      <c r="L40" s="264"/>
      <c r="M40" s="264"/>
    </row>
    <row r="41" spans="1:13" ht="15.75">
      <c r="A41" s="151"/>
      <c r="B41" s="152"/>
      <c r="C41" s="149"/>
      <c r="D41" s="149"/>
      <c r="E41" s="149"/>
      <c r="F41" s="149"/>
      <c r="G41" s="149"/>
      <c r="H41" s="149"/>
      <c r="I41" s="149"/>
      <c r="J41" s="150"/>
    </row>
    <row r="42" spans="1:13">
      <c r="A42" s="153"/>
      <c r="B42" s="154"/>
    </row>
    <row r="43" spans="1:13">
      <c r="A43" s="154"/>
      <c r="B43" s="155"/>
    </row>
    <row r="44" spans="1:13">
      <c r="A44" s="155"/>
    </row>
    <row r="52" spans="1:2">
      <c r="B52" s="64"/>
    </row>
    <row r="53" spans="1:2">
      <c r="A53" s="64"/>
    </row>
  </sheetData>
  <mergeCells count="7">
    <mergeCell ref="K40:M40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70" firstPageNumber="4" orientation="landscape" blackAndWhite="1" useFirstPageNumber="1" r:id="rId1"/>
  <headerFooter alignWithMargins="0">
    <oddFooter>&amp;R4</oddFooter>
    <firstFooter>&amp;R4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MPashinova</cp:lastModifiedBy>
  <cp:lastPrinted>2017-11-22T07:14:59Z</cp:lastPrinted>
  <dcterms:created xsi:type="dcterms:W3CDTF">2003-02-07T14:36:34Z</dcterms:created>
  <dcterms:modified xsi:type="dcterms:W3CDTF">2017-11-22T07:27:31Z</dcterms:modified>
</cp:coreProperties>
</file>