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245" yWindow="225" windowWidth="10275" windowHeight="8010"/>
  </bookViews>
  <sheets>
    <sheet name="Cover " sheetId="16" r:id="rId1"/>
    <sheet name="IS" sheetId="12" r:id="rId2"/>
    <sheet name="BS" sheetId="13" r:id="rId3"/>
    <sheet name="CFS" sheetId="14" r:id="rId4"/>
    <sheet name="EQS" sheetId="15" r:id="rId5"/>
  </sheets>
  <externalReferences>
    <externalReference r:id="rId6"/>
  </externalReferences>
  <definedNames>
    <definedName name="AS2DocOpenMode" hidden="1">"AS2DocumentEdit"</definedName>
    <definedName name="_xlnm.Print_Area" localSheetId="2">BS!$A$1:$G$73</definedName>
    <definedName name="_xlnm.Print_Area" localSheetId="3">CFS!$A$1:$G$50</definedName>
    <definedName name="_xlnm.Print_Area" localSheetId="4">EQS!$A$1:$U$44</definedName>
    <definedName name="_xlnm.Print_Area" localSheetId="1">IS!$A$1:$H$66</definedName>
    <definedName name="_xlnm.Print_Titles" localSheetId="2">BS!$1:$3</definedName>
    <definedName name="_xlnm.Print_Titles" localSheetId="1">IS!$1:$2</definedName>
    <definedName name="Z_0C92A18C_82C1_43C8_B8D2_6F7E21DEB0D9_.wvu.Cols" localSheetId="3" hidden="1">CFS!$H:$IV</definedName>
    <definedName name="Z_0C92A18C_82C1_43C8_B8D2_6F7E21DEB0D9_.wvu.Cols" localSheetId="4" hidden="1">EQS!#REF!</definedName>
    <definedName name="Z_0C92A18C_82C1_43C8_B8D2_6F7E21DEB0D9_.wvu.Rows" localSheetId="3" hidden="1">CFS!$57:$65531</definedName>
    <definedName name="Z_2BD2C2C3_AF9C_11D6_9CEF_00D009775214_.wvu.Cols" localSheetId="3" hidden="1">CFS!$H:$IV</definedName>
    <definedName name="Z_2BD2C2C3_AF9C_11D6_9CEF_00D009775214_.wvu.Cols" localSheetId="4" hidden="1">EQS!#REF!</definedName>
    <definedName name="Z_2BD2C2C3_AF9C_11D6_9CEF_00D009775214_.wvu.PrintArea" localSheetId="3" hidden="1">CFS!$A$1:$G$32</definedName>
    <definedName name="Z_2BD2C2C3_AF9C_11D6_9CEF_00D009775214_.wvu.Rows" localSheetId="3" hidden="1">CFS!$55:$65531</definedName>
    <definedName name="Z_3DF3D3DF_0C20_498D_AC7F_CE0D39724717_.wvu.Cols" localSheetId="3" hidden="1">CFS!$H:$IV</definedName>
    <definedName name="Z_3DF3D3DF_0C20_498D_AC7F_CE0D39724717_.wvu.Cols" localSheetId="4" hidden="1">EQS!#REF!</definedName>
    <definedName name="Z_3DF3D3DF_0C20_498D_AC7F_CE0D39724717_.wvu.Rows" localSheetId="3" hidden="1">CFS!$57:$65531,CFS!#REF!</definedName>
    <definedName name="Z_92AC9888_5B7E_11D6_9CEE_00D009757B57_.wvu.Cols" localSheetId="3" hidden="1">CFS!$I:$L</definedName>
    <definedName name="Z_9656BBF7_C4A3_41EC_B0C6_A21B380E3C2F_.wvu.Cols" localSheetId="3" hidden="1">CFS!$I:$L</definedName>
    <definedName name="Z_9656BBF7_C4A3_41EC_B0C6_A21B380E3C2F_.wvu.Cols" localSheetId="4" hidden="1">EQS!#REF!</definedName>
    <definedName name="Z_9656BBF7_C4A3_41EC_B0C6_A21B380E3C2F_.wvu.PrintArea" localSheetId="4" hidden="1">EQS!$A$1:$M$22</definedName>
    <definedName name="Z_9656BBF7_C4A3_41EC_B0C6_A21B380E3C2F_.wvu.Rows" localSheetId="3" hidden="1">CFS!$57:$65531,CFS!#REF!</definedName>
  </definedNames>
  <calcPr calcId="145621"/>
</workbook>
</file>

<file path=xl/calcChain.xml><?xml version="1.0" encoding="utf-8"?>
<calcChain xmlns="http://schemas.openxmlformats.org/spreadsheetml/2006/main">
  <c r="N32" i="15" l="1"/>
  <c r="O32" i="15"/>
  <c r="P32" i="15"/>
  <c r="Q32" i="15"/>
  <c r="R32" i="15"/>
  <c r="S32" i="15"/>
  <c r="M32" i="15"/>
  <c r="S24" i="15"/>
  <c r="O24" i="15"/>
  <c r="D44" i="12" l="1"/>
  <c r="S15" i="15" l="1"/>
  <c r="Q15" i="15"/>
  <c r="O15" i="15"/>
  <c r="M15" i="15"/>
  <c r="K15" i="15"/>
  <c r="I15" i="15"/>
  <c r="G15" i="15"/>
  <c r="G20" i="15" s="1"/>
  <c r="E15" i="15"/>
  <c r="C15" i="15"/>
  <c r="C20" i="15"/>
  <c r="D50" i="12"/>
  <c r="E33" i="14" l="1"/>
  <c r="E23" i="14"/>
  <c r="E10" i="14"/>
  <c r="E18" i="14" s="1"/>
  <c r="E35" i="14" s="1"/>
  <c r="E39" i="14" s="1"/>
  <c r="C37" i="14" s="1"/>
  <c r="F57" i="13"/>
  <c r="F47" i="13"/>
  <c r="F58" i="13" s="1"/>
  <c r="F34" i="13"/>
  <c r="F33" i="13"/>
  <c r="F35" i="13" s="1"/>
  <c r="F39" i="13" s="1"/>
  <c r="F60" i="13" s="1"/>
  <c r="F32" i="13"/>
  <c r="F21" i="13"/>
  <c r="F14" i="13"/>
  <c r="F25" i="13" s="1"/>
  <c r="F13" i="13"/>
  <c r="F51" i="12"/>
  <c r="F42" i="12"/>
  <c r="F44" i="12" s="1"/>
  <c r="F38" i="12"/>
  <c r="F40" i="12" s="1"/>
  <c r="F45" i="12" s="1"/>
  <c r="F32" i="12"/>
  <c r="F26" i="12"/>
  <c r="F30" i="12" s="1"/>
  <c r="F34" i="12" s="1"/>
  <c r="F12" i="12"/>
  <c r="F20" i="12" s="1"/>
  <c r="F47" i="12" l="1"/>
  <c r="F54" i="12" s="1"/>
  <c r="F50" i="12"/>
  <c r="D32" i="13" l="1"/>
  <c r="S30" i="15"/>
  <c r="O30" i="15"/>
  <c r="Q27" i="15" l="1"/>
  <c r="Q26" i="15" s="1"/>
  <c r="I26" i="15" l="1"/>
  <c r="O11" i="15"/>
  <c r="S11" i="15" s="1"/>
  <c r="D20" i="12" l="1"/>
  <c r="O17" i="15"/>
  <c r="O16" i="15"/>
  <c r="S16" i="15" s="1"/>
  <c r="D35" i="13"/>
  <c r="D39" i="13" s="1"/>
  <c r="S22" i="15"/>
  <c r="O23" i="15"/>
  <c r="S23" i="15" s="1"/>
  <c r="C33" i="14"/>
  <c r="C23" i="14"/>
  <c r="C18" i="14"/>
  <c r="Q20" i="15"/>
  <c r="M20" i="15"/>
  <c r="K20" i="15"/>
  <c r="I20" i="15"/>
  <c r="I32" i="15" s="1"/>
  <c r="G32" i="15"/>
  <c r="E20" i="15"/>
  <c r="E32" i="15" s="1"/>
  <c r="C32" i="15"/>
  <c r="D47" i="13"/>
  <c r="D40" i="12"/>
  <c r="K28" i="15" s="1"/>
  <c r="D26" i="12"/>
  <c r="D57" i="13"/>
  <c r="A1" i="13"/>
  <c r="D14" i="13"/>
  <c r="D21" i="13"/>
  <c r="A1" i="14"/>
  <c r="A3" i="14"/>
  <c r="A3" i="15" s="1"/>
  <c r="A1" i="15"/>
  <c r="A1" i="12"/>
  <c r="D30" i="12" l="1"/>
  <c r="D34" i="12" s="1"/>
  <c r="K26" i="15"/>
  <c r="K32" i="15" s="1"/>
  <c r="O28" i="15"/>
  <c r="S28" i="15" s="1"/>
  <c r="C35" i="14"/>
  <c r="C39" i="14" s="1"/>
  <c r="S17" i="15"/>
  <c r="S20" i="15" s="1"/>
  <c r="O20" i="15"/>
  <c r="D58" i="13"/>
  <c r="D25" i="13"/>
  <c r="D60" i="13"/>
  <c r="D45" i="12"/>
  <c r="D47" i="12" s="1"/>
  <c r="D54" i="12" s="1"/>
  <c r="M26" i="15" l="1"/>
  <c r="M27" i="15"/>
  <c r="O27" i="15" s="1"/>
  <c r="S27" i="15" s="1"/>
  <c r="O26" i="15" l="1"/>
  <c r="S26" i="15" l="1"/>
</calcChain>
</file>

<file path=xl/sharedStrings.xml><?xml version="1.0" encoding="utf-8"?>
<sst xmlns="http://schemas.openxmlformats.org/spreadsheetml/2006/main" count="206" uniqueCount="164">
  <si>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</si>
  <si>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</si>
  <si>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</si>
  <si>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</si>
  <si>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</si>
  <si>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</si>
  <si>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</si>
  <si>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</si>
  <si>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</si>
  <si>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</si>
  <si>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</si>
  <si>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</si>
  <si>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</si>
  <si>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</si>
  <si>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</si>
  <si>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</si>
  <si>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</si>
  <si>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</si>
  <si>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</si>
  <si>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</si>
  <si>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</si>
  <si>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</si>
  <si>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</si>
  <si>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</si>
  <si>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</si>
  <si>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</si>
  <si>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</si>
  <si>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</si>
  <si>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</si>
  <si>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</si>
  <si>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</si>
  <si>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</si>
  <si>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</si>
  <si>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</si>
  <si>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</si>
  <si>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</si>
  <si>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</si>
  <si>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</si>
  <si>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</si>
  <si>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</si>
  <si>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</si>
  <si>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</si>
  <si>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</si>
  <si>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</si>
  <si>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</si>
  <si>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</si>
  <si>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</si>
  <si>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</si>
  <si>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</si>
  <si>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</si>
  <si>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</si>
  <si>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</si>
  <si>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</si>
  <si>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</si>
  <si>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</si>
  <si>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</si>
  <si>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</si>
  <si>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</si>
  <si>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</si>
  <si>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</si>
  <si>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</si>
  <si>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</si>
  <si>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</si>
  <si>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</si>
  <si>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</si>
  <si>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Задължения към персонала при пенсиониране</t>
  </si>
  <si>
    <t xml:space="preserve">УниКредит Булбанк  АД </t>
  </si>
  <si>
    <t>Дългосрочни провизии</t>
  </si>
  <si>
    <t>Васил Живков Грънчаров</t>
  </si>
  <si>
    <t>Елена Гошева Георгиева</t>
  </si>
  <si>
    <t>Имоти, машини и оборудване</t>
  </si>
  <si>
    <t>гр. Димитровград</t>
  </si>
  <si>
    <t>Ц К Б АД</t>
  </si>
  <si>
    <t>ГРУПА НЕОХИМ</t>
  </si>
  <si>
    <t>Инвестиционни имоти</t>
  </si>
  <si>
    <t>Финансови приходи</t>
  </si>
  <si>
    <t>Финансови разходи</t>
  </si>
  <si>
    <t>Резерви</t>
  </si>
  <si>
    <t>Парични средства и парични еквиваленти на 31 декември</t>
  </si>
  <si>
    <t>Финансови (разходи)/приходи, нетно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</si>
  <si>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</si>
  <si>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</si>
  <si>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</si>
  <si>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</si>
  <si>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</si>
  <si>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</si>
  <si>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</si>
  <si>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</si>
  <si>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</si>
  <si>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</si>
  <si>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</si>
  <si>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</si>
  <si>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</si>
  <si>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</si>
  <si>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</si>
  <si>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</si>
  <si>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</si>
  <si>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</si>
  <si>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</si>
  <si>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</si>
  <si>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</si>
  <si>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</si>
  <si>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Катя Господинова Петрова</t>
  </si>
  <si>
    <t>Собствениците на дружеството-майка</t>
  </si>
  <si>
    <t>Общ всеобхватен доход, отнасящ се към: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</si>
  <si>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</si>
  <si>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</si>
  <si>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</si>
  <si>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</si>
  <si>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</si>
  <si>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постъпления/(плащания), нетно</t>
  </si>
  <si>
    <t>Други компоненти на всеобхватния доход:</t>
  </si>
  <si>
    <t xml:space="preserve">Компоненти, които няма да бъдат рекласифицирани в печалбата или загубата  </t>
  </si>
  <si>
    <t>Данък върху дохода, свързан с компонентите на другия всеобхватен доход, които няма да бъдат рекласифицирани</t>
  </si>
  <si>
    <t xml:space="preserve">Компоненти, които могат да бъдат рекласифицирани в печалбата или загубата  </t>
  </si>
  <si>
    <t>Данък върху дохода, свързан с компонентите на другия всеобхватен доход, които могат да бъдат рекласифицирани</t>
  </si>
  <si>
    <t xml:space="preserve">Друг всеобхватен доход за годината, нетно от данъци  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</si>
  <si>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</si>
  <si>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t>BGN</t>
  </si>
  <si>
    <t>Последващи оценки на пенсионни планове с дефинирани доходи</t>
  </si>
  <si>
    <t>Нетни парични потоци от оперативната дейност</t>
  </si>
  <si>
    <t>Резерв от преизчисление на чуждестранни дейности</t>
  </si>
  <si>
    <t>Курсови разлики от преизчисляване на чуждестранни дейности</t>
  </si>
  <si>
    <t>Неразпределена печалба</t>
  </si>
  <si>
    <t>Натрупани печалби/    (загуби)</t>
  </si>
  <si>
    <t xml:space="preserve">Зърнени храни България АД  </t>
  </si>
  <si>
    <t>Обезценка на нетекущи активи</t>
  </si>
  <si>
    <t>Обезценка на текущи активи</t>
  </si>
  <si>
    <t>Активи държани за продажба</t>
  </si>
  <si>
    <t>Последващи оценки на задължение по пенсионни планове с дефинирани доходи</t>
  </si>
  <si>
    <t>Общ всеобхватен доход за годината, в т.ч.</t>
  </si>
  <si>
    <t xml:space="preserve">            * нетна загуба за годината</t>
  </si>
  <si>
    <t xml:space="preserve">            * други компоненти на всеобхватния доход, нетно от данъци</t>
  </si>
  <si>
    <t>Правителствени финансирания</t>
  </si>
  <si>
    <t>Елена Симеонова Шопова</t>
  </si>
  <si>
    <t>Изпълнителен директор:</t>
  </si>
  <si>
    <t>31 декември 2015</t>
  </si>
  <si>
    <t>Промени в собствения капитал за 2015 година</t>
  </si>
  <si>
    <t>Салдо на 31 декември 2015 година</t>
  </si>
  <si>
    <t>Печалба/(загуба) отнасяща се към:</t>
  </si>
  <si>
    <t>Печалба от освобождаване от дъщерни дружества</t>
  </si>
  <si>
    <t xml:space="preserve">Нетно увеличение/(намаление) на паричните средства и паричните еквиваленти </t>
  </si>
  <si>
    <t>(Разход за)/икономия от данък върху печалбата</t>
  </si>
  <si>
    <t>Дългосрочни задължения към доставчици</t>
  </si>
  <si>
    <t xml:space="preserve">            * нетна печалба за годината</t>
  </si>
  <si>
    <t>Прехвърляне към неразпределена печалба</t>
  </si>
  <si>
    <t>Феборан Прим ЕООД (от 22.06.2016)</t>
  </si>
  <si>
    <t>Хуберт Пухнер (до 21.06.2016)</t>
  </si>
  <si>
    <t>Тарунжеев Синг Пури (до 21.06.2016)</t>
  </si>
  <si>
    <t>за годината, завършваща на 31 декември 2016 година</t>
  </si>
  <si>
    <t>Печалба от оперативна  дейност</t>
  </si>
  <si>
    <t>Печалба преди данък върху печалбата</t>
  </si>
  <si>
    <t>Печалба за годината</t>
  </si>
  <si>
    <t>към 31 декември 2016 година</t>
  </si>
  <si>
    <t>31 декември 2016</t>
  </si>
  <si>
    <t>Печалба на акция</t>
  </si>
  <si>
    <t xml:space="preserve">Салдо на 1 януари 2015 година </t>
  </si>
  <si>
    <t>Промени в собствения капитал за 2016 година</t>
  </si>
  <si>
    <t>Салдо на 31 декември 2016 година</t>
  </si>
  <si>
    <t>Феборан АД (от 22.06.2016 до 29.12.2016)</t>
  </si>
  <si>
    <t>12, 13, 14</t>
  </si>
  <si>
    <t>Нетни парични потоци използвани във финансова дейност</t>
  </si>
  <si>
    <t>Феборан ООД (от 30.12.2016)</t>
  </si>
  <si>
    <t>Разпределение на печалбата за дивиденти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</si>
</sst>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(* #,##0.00_);_(* \(#,##0.00\);_(* &quot;-&quot;_);_(@_)"/>
    <numFmt numFmtId="169" formatCode="_(&quot;€&quot;* #,##0.00_);_(&quot;€&quot;* \(#,##0.00\);_(&quot;€&quot;* &quot;-&quot;??_);_(@_)"/>
  </numFmts>
  <fonts count="75">
    <font>
      <sz val="10"/>
      <name val="Arial"/>
    </font>
    <font>
      <sz val="10"/>
      <name val="Arial"/>
      <family val="2"/>
      <charset val="204"/>
    </font>
    <font>
      <sz val="10"/>
      <name val="OpalB"/>
      <family val="2"/>
    </font>
    <font>
      <sz val="10"/>
      <name val="Hebar"/>
    </font>
    <font>
      <sz val="10"/>
      <name val="OpalB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  <charset val="204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name val="Times New Roman CYR"/>
      <family val="1"/>
      <charset val="204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1"/>
      <charset val="204"/>
    </font>
    <font>
      <sz val="11"/>
      <color indexed="10"/>
      <name val="Times New Roman"/>
      <family val="1"/>
    </font>
    <font>
      <sz val="10"/>
      <name val="Hebar"/>
      <family val="2"/>
    </font>
    <font>
      <sz val="11"/>
      <name val="Times New Roman Cyr"/>
    </font>
    <font>
      <sz val="10"/>
      <name val="Times New Roman Cyr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6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Times New Roman"/>
      <family val="2"/>
      <charset val="204"/>
    </font>
    <font>
      <sz val="11"/>
      <color indexed="10"/>
      <name val="Times New Roman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9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5" fillId="0" borderId="0"/>
    <xf numFmtId="0" fontId="39" fillId="0" borderId="0"/>
    <xf numFmtId="0" fontId="4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58" fillId="2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3" borderId="0" applyNumberFormat="0" applyBorder="0" applyAlignment="0" applyProtection="0"/>
    <xf numFmtId="0" fontId="61" fillId="20" borderId="6" applyNumberFormat="0" applyAlignment="0" applyProtection="0"/>
    <xf numFmtId="0" fontId="62" fillId="21" borderId="7" applyNumberFormat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7" borderId="6" applyNumberFormat="0" applyAlignment="0" applyProtection="0"/>
    <xf numFmtId="0" fontId="69" fillId="0" borderId="11" applyNumberFormat="0" applyFill="0" applyAlignment="0" applyProtection="0"/>
    <xf numFmtId="0" fontId="70" fillId="22" borderId="0" applyNumberFormat="0" applyBorder="0" applyAlignment="0" applyProtection="0"/>
    <xf numFmtId="0" fontId="1" fillId="0" borderId="0"/>
    <xf numFmtId="0" fontId="1" fillId="23" borderId="12" applyNumberFormat="0" applyFont="0" applyAlignment="0" applyProtection="0"/>
    <xf numFmtId="0" fontId="71" fillId="20" borderId="13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74" fillId="0" borderId="0" applyNumberFormat="0" applyFill="0" applyBorder="0" applyAlignment="0" applyProtection="0"/>
  </cellStyleXfs>
  <cellXfs count="316">
    <xf numFmtId="0" fontId="0" fillId="0" borderId="0" xfId="0"/>
    <xf numFmtId="0" fontId="7" fillId="0" borderId="0" xfId="6" applyFont="1" applyBorder="1" applyAlignment="1">
      <alignment vertical="center"/>
    </xf>
    <xf numFmtId="0" fontId="9" fillId="0" borderId="1" xfId="6" applyFont="1" applyFill="1" applyBorder="1" applyAlignment="1">
      <alignment horizontal="left" vertical="center"/>
    </xf>
    <xf numFmtId="0" fontId="8" fillId="0" borderId="0" xfId="13" applyFont="1" applyFill="1" applyBorder="1" applyAlignment="1">
      <alignment horizontal="center" vertical="center"/>
    </xf>
    <xf numFmtId="0" fontId="8" fillId="0" borderId="0" xfId="13" applyFont="1" applyFill="1" applyAlignment="1">
      <alignment vertical="center"/>
    </xf>
    <xf numFmtId="0" fontId="9" fillId="0" borderId="0" xfId="13" applyFont="1" applyFill="1" applyBorder="1" applyAlignment="1">
      <alignment horizontal="center" vertical="center"/>
    </xf>
    <xf numFmtId="0" fontId="8" fillId="0" borderId="0" xfId="8" applyFont="1" applyFill="1" applyBorder="1" applyAlignment="1">
      <alignment vertical="center"/>
    </xf>
    <xf numFmtId="49" fontId="10" fillId="0" borderId="0" xfId="9" applyNumberFormat="1" applyFont="1" applyFill="1" applyBorder="1" applyAlignment="1">
      <alignment horizontal="right" vertical="center"/>
    </xf>
    <xf numFmtId="0" fontId="8" fillId="0" borderId="0" xfId="13" quotePrefix="1" applyFont="1" applyFill="1" applyBorder="1" applyAlignment="1">
      <alignment horizontal="center" vertical="center"/>
    </xf>
    <xf numFmtId="0" fontId="8" fillId="0" borderId="0" xfId="8" applyFont="1" applyFill="1"/>
    <xf numFmtId="0" fontId="8" fillId="0" borderId="0" xfId="8" applyFont="1" applyFill="1" applyBorder="1" applyAlignment="1">
      <alignment horizontal="center"/>
    </xf>
    <xf numFmtId="164" fontId="8" fillId="0" borderId="0" xfId="8" applyNumberFormat="1" applyFont="1" applyFill="1" applyBorder="1"/>
    <xf numFmtId="164" fontId="8" fillId="0" borderId="0" xfId="8" applyNumberFormat="1" applyFont="1" applyFill="1"/>
    <xf numFmtId="164" fontId="8" fillId="0" borderId="0" xfId="8" applyNumberFormat="1" applyFont="1" applyFill="1" applyBorder="1" applyAlignment="1">
      <alignment horizontal="right"/>
    </xf>
    <xf numFmtId="0" fontId="9" fillId="0" borderId="0" xfId="8" applyFont="1" applyFill="1" applyBorder="1" applyAlignment="1">
      <alignment horizontal="center"/>
    </xf>
    <xf numFmtId="0" fontId="9" fillId="0" borderId="0" xfId="8" applyFont="1" applyFill="1"/>
    <xf numFmtId="164" fontId="8" fillId="0" borderId="0" xfId="8" applyNumberFormat="1" applyFont="1" applyFill="1" applyBorder="1" applyAlignment="1">
      <alignment horizontal="center"/>
    </xf>
    <xf numFmtId="0" fontId="8" fillId="0" borderId="0" xfId="8" applyFont="1" applyFill="1" applyAlignment="1">
      <alignment horizontal="center"/>
    </xf>
    <xf numFmtId="164" fontId="8" fillId="0" borderId="0" xfId="8" applyNumberFormat="1" applyFont="1" applyFill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Border="1"/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1" fillId="0" borderId="0" xfId="6" applyFont="1" applyBorder="1" applyAlignment="1">
      <alignment horizontal="right" vertical="center"/>
    </xf>
    <xf numFmtId="0" fontId="11" fillId="0" borderId="0" xfId="6" applyFont="1" applyBorder="1" applyAlignment="1">
      <alignment horizontal="left" vertical="center"/>
    </xf>
    <xf numFmtId="0" fontId="8" fillId="0" borderId="0" xfId="9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left" vertical="center"/>
    </xf>
    <xf numFmtId="0" fontId="9" fillId="0" borderId="0" xfId="13" applyFont="1" applyFill="1" applyBorder="1" applyAlignment="1">
      <alignment vertical="center"/>
    </xf>
    <xf numFmtId="0" fontId="16" fillId="0" borderId="0" xfId="13" applyFont="1" applyFill="1" applyBorder="1" applyAlignment="1">
      <alignment horizontal="right" vertical="center"/>
    </xf>
    <xf numFmtId="164" fontId="9" fillId="0" borderId="0" xfId="8" applyNumberFormat="1" applyFont="1" applyFill="1" applyBorder="1"/>
    <xf numFmtId="164" fontId="9" fillId="0" borderId="0" xfId="8" applyNumberFormat="1" applyFont="1" applyFill="1" applyBorder="1" applyAlignment="1">
      <alignment horizontal="center"/>
    </xf>
    <xf numFmtId="0" fontId="6" fillId="0" borderId="0" xfId="8" applyFont="1" applyFill="1"/>
    <xf numFmtId="16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6" quotePrefix="1" applyFont="1" applyBorder="1" applyAlignment="1">
      <alignment horizontal="left"/>
    </xf>
    <xf numFmtId="0" fontId="20" fillId="0" borderId="0" xfId="0" applyFont="1" applyBorder="1"/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24" fillId="0" borderId="0" xfId="0" applyFont="1"/>
    <xf numFmtId="0" fontId="9" fillId="0" borderId="0" xfId="6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8" applyFont="1" applyFill="1"/>
    <xf numFmtId="0" fontId="18" fillId="0" borderId="0" xfId="8" applyFont="1" applyFill="1"/>
    <xf numFmtId="0" fontId="18" fillId="0" borderId="0" xfId="9" applyNumberFormat="1" applyFont="1" applyFill="1" applyBorder="1" applyAlignment="1" applyProtection="1">
      <alignment vertical="center"/>
    </xf>
    <xf numFmtId="0" fontId="19" fillId="0" borderId="0" xfId="9" applyNumberFormat="1" applyFont="1" applyFill="1" applyBorder="1" applyAlignment="1" applyProtection="1">
      <alignment vertical="top"/>
    </xf>
    <xf numFmtId="0" fontId="19" fillId="0" borderId="0" xfId="9" applyNumberFormat="1" applyFont="1" applyFill="1" applyBorder="1" applyAlignment="1" applyProtection="1">
      <alignment vertical="top"/>
      <protection locked="0"/>
    </xf>
    <xf numFmtId="0" fontId="25" fillId="0" borderId="0" xfId="9" applyNumberFormat="1" applyFont="1" applyFill="1" applyBorder="1" applyAlignment="1" applyProtection="1">
      <alignment vertical="top"/>
      <protection locked="0"/>
    </xf>
    <xf numFmtId="164" fontId="18" fillId="0" borderId="2" xfId="0" applyNumberFormat="1" applyFont="1" applyFill="1" applyBorder="1" applyAlignment="1">
      <alignment horizontal="right"/>
    </xf>
    <xf numFmtId="0" fontId="26" fillId="0" borderId="1" xfId="6" applyFont="1" applyBorder="1" applyAlignment="1">
      <alignment vertical="center"/>
    </xf>
    <xf numFmtId="0" fontId="17" fillId="0" borderId="1" xfId="0" applyFont="1" applyBorder="1"/>
    <xf numFmtId="0" fontId="17" fillId="0" borderId="0" xfId="0" applyFont="1"/>
    <xf numFmtId="0" fontId="26" fillId="0" borderId="0" xfId="0" applyFont="1"/>
    <xf numFmtId="0" fontId="27" fillId="0" borderId="0" xfId="0" applyFont="1"/>
    <xf numFmtId="0" fontId="17" fillId="0" borderId="0" xfId="0" applyFont="1" applyFill="1"/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0" fontId="28" fillId="0" borderId="1" xfId="0" applyFont="1" applyBorder="1" applyAlignment="1">
      <alignment horizontal="left" vertical="center" wrapText="1"/>
    </xf>
    <xf numFmtId="0" fontId="8" fillId="0" borderId="0" xfId="9" applyFont="1" applyFill="1" applyAlignment="1">
      <alignment horizontal="left"/>
    </xf>
    <xf numFmtId="164" fontId="12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9" fillId="0" borderId="0" xfId="0" applyFont="1" applyBorder="1"/>
    <xf numFmtId="0" fontId="23" fillId="0" borderId="0" xfId="6" quotePrefix="1" applyFont="1" applyBorder="1" applyAlignment="1">
      <alignment horizontal="right"/>
    </xf>
    <xf numFmtId="0" fontId="19" fillId="0" borderId="0" xfId="9" applyNumberFormat="1" applyFont="1" applyFill="1" applyBorder="1" applyAlignment="1" applyProtection="1"/>
    <xf numFmtId="0" fontId="2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27" fillId="0" borderId="0" xfId="0" applyFont="1" applyFill="1"/>
    <xf numFmtId="0" fontId="34" fillId="0" borderId="0" xfId="0" applyFont="1" applyBorder="1"/>
    <xf numFmtId="0" fontId="26" fillId="0" borderId="1" xfId="0" applyFont="1" applyBorder="1"/>
    <xf numFmtId="164" fontId="21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20" fillId="0" borderId="0" xfId="6" applyFont="1" applyBorder="1" applyAlignment="1"/>
    <xf numFmtId="0" fontId="20" fillId="0" borderId="0" xfId="6" applyFont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8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1" applyNumberFormat="1" applyFont="1" applyFill="1" applyBorder="1" applyAlignment="1"/>
    <xf numFmtId="0" fontId="8" fillId="0" borderId="0" xfId="6" applyFont="1" applyFill="1" applyAlignment="1"/>
    <xf numFmtId="164" fontId="12" fillId="0" borderId="2" xfId="12" applyNumberFormat="1" applyFont="1" applyFill="1" applyBorder="1" applyAlignment="1">
      <alignment horizontal="right"/>
    </xf>
    <xf numFmtId="164" fontId="12" fillId="0" borderId="0" xfId="12" applyNumberFormat="1" applyFont="1" applyFill="1" applyBorder="1" applyAlignment="1">
      <alignment horizontal="right"/>
    </xf>
    <xf numFmtId="164" fontId="12" fillId="0" borderId="4" xfId="12" applyNumberFormat="1" applyFont="1" applyFill="1" applyBorder="1" applyAlignment="1">
      <alignment horizontal="right"/>
    </xf>
    <xf numFmtId="164" fontId="12" fillId="0" borderId="2" xfId="12" applyNumberFormat="1" applyFont="1" applyFill="1" applyBorder="1" applyAlignment="1"/>
    <xf numFmtId="164" fontId="12" fillId="0" borderId="0" xfId="12" applyNumberFormat="1" applyFont="1" applyFill="1" applyBorder="1" applyAlignment="1"/>
    <xf numFmtId="164" fontId="13" fillId="0" borderId="0" xfId="12" applyNumberFormat="1" applyFont="1" applyFill="1" applyBorder="1" applyAlignment="1"/>
    <xf numFmtId="0" fontId="19" fillId="0" borderId="0" xfId="6" applyFont="1" applyFill="1" applyAlignment="1">
      <alignment horizontal="left"/>
    </xf>
    <xf numFmtId="166" fontId="13" fillId="0" borderId="0" xfId="0" applyNumberFormat="1" applyFont="1" applyFill="1" applyBorder="1" applyAlignment="1"/>
    <xf numFmtId="164" fontId="12" fillId="0" borderId="4" xfId="12" applyNumberFormat="1" applyFont="1" applyFill="1" applyBorder="1" applyAlignment="1"/>
    <xf numFmtId="0" fontId="29" fillId="0" borderId="0" xfId="0" applyFont="1" applyBorder="1" applyAlignment="1"/>
    <xf numFmtId="0" fontId="15" fillId="0" borderId="0" xfId="13" quotePrefix="1" applyFont="1" applyFill="1" applyBorder="1" applyAlignment="1">
      <alignment horizontal="left"/>
    </xf>
    <xf numFmtId="49" fontId="10" fillId="0" borderId="0" xfId="9" applyNumberFormat="1" applyFont="1" applyFill="1" applyBorder="1" applyAlignment="1">
      <alignment horizontal="right" wrapText="1"/>
    </xf>
    <xf numFmtId="15" fontId="10" fillId="0" borderId="0" xfId="6" applyNumberFormat="1" applyFont="1" applyFill="1" applyBorder="1" applyAlignment="1">
      <alignment horizontal="center" wrapText="1"/>
    </xf>
    <xf numFmtId="164" fontId="8" fillId="0" borderId="0" xfId="8" applyNumberFormat="1" applyFont="1" applyFill="1" applyBorder="1" applyAlignment="1"/>
    <xf numFmtId="164" fontId="9" fillId="0" borderId="0" xfId="8" applyNumberFormat="1" applyFont="1" applyFill="1" applyBorder="1" applyAlignment="1">
      <alignment horizontal="right"/>
    </xf>
    <xf numFmtId="164" fontId="9" fillId="0" borderId="0" xfId="8" applyNumberFormat="1" applyFont="1" applyFill="1" applyBorder="1" applyAlignment="1"/>
    <xf numFmtId="0" fontId="18" fillId="0" borderId="0" xfId="9" applyNumberFormat="1" applyFont="1" applyFill="1" applyBorder="1" applyAlignment="1" applyProtection="1"/>
    <xf numFmtId="166" fontId="19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wrapText="1"/>
    </xf>
    <xf numFmtId="37" fontId="19" fillId="0" borderId="0" xfId="0" applyNumberFormat="1" applyFont="1" applyFill="1" applyBorder="1" applyAlignment="1">
      <alignment horizontal="right"/>
    </xf>
    <xf numFmtId="0" fontId="20" fillId="0" borderId="0" xfId="6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6" fillId="0" borderId="0" xfId="8" applyFont="1" applyFill="1" applyBorder="1" applyAlignment="1">
      <alignment wrapText="1"/>
    </xf>
    <xf numFmtId="0" fontId="37" fillId="0" borderId="0" xfId="8" applyFont="1" applyFill="1" applyBorder="1" applyAlignment="1">
      <alignment wrapText="1"/>
    </xf>
    <xf numFmtId="164" fontId="9" fillId="0" borderId="2" xfId="8" applyNumberFormat="1" applyFont="1" applyFill="1" applyBorder="1" applyAlignment="1">
      <alignment horizontal="right"/>
    </xf>
    <xf numFmtId="0" fontId="36" fillId="0" borderId="0" xfId="8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8" applyFont="1" applyFill="1" applyBorder="1" applyAlignment="1"/>
    <xf numFmtId="0" fontId="9" fillId="0" borderId="0" xfId="8" applyFont="1" applyFill="1" applyBorder="1" applyAlignment="1">
      <alignment horizontal="left" wrapText="1"/>
    </xf>
    <xf numFmtId="164" fontId="9" fillId="0" borderId="1" xfId="8" applyNumberFormat="1" applyFont="1" applyFill="1" applyBorder="1" applyAlignment="1">
      <alignment horizontal="right"/>
    </xf>
    <xf numFmtId="0" fontId="8" fillId="0" borderId="0" xfId="8" applyFont="1" applyFill="1" applyBorder="1" applyAlignment="1">
      <alignment horizontal="right"/>
    </xf>
    <xf numFmtId="164" fontId="9" fillId="0" borderId="3" xfId="8" applyNumberFormat="1" applyFont="1" applyFill="1" applyBorder="1" applyAlignment="1">
      <alignment horizontal="right"/>
    </xf>
    <xf numFmtId="0" fontId="9" fillId="0" borderId="0" xfId="8" applyFont="1" applyFill="1" applyBorder="1" applyAlignment="1"/>
    <xf numFmtId="164" fontId="8" fillId="0" borderId="0" xfId="0" applyNumberFormat="1" applyFont="1" applyFill="1" applyBorder="1" applyAlignment="1">
      <alignment horizontal="right"/>
    </xf>
    <xf numFmtId="164" fontId="12" fillId="0" borderId="1" xfId="1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8" fillId="0" borderId="0" xfId="9" applyNumberFormat="1" applyFont="1" applyFill="1" applyBorder="1" applyAlignment="1" applyProtection="1">
      <alignment horizontal="right" wrapText="1"/>
    </xf>
    <xf numFmtId="0" fontId="18" fillId="0" borderId="1" xfId="6" applyFont="1" applyFill="1" applyBorder="1" applyAlignment="1">
      <alignment horizontal="left" vertical="center"/>
    </xf>
    <xf numFmtId="0" fontId="8" fillId="0" borderId="1" xfId="9" applyNumberFormat="1" applyFont="1" applyFill="1" applyBorder="1" applyAlignment="1" applyProtection="1">
      <alignment vertical="top"/>
    </xf>
    <xf numFmtId="0" fontId="5" fillId="0" borderId="0" xfId="11" applyFont="1" applyFill="1" applyBorder="1" applyAlignment="1">
      <alignment horizontal="left" vertical="center"/>
    </xf>
    <xf numFmtId="0" fontId="17" fillId="0" borderId="0" xfId="11" applyFont="1" applyFill="1" applyBorder="1" applyAlignment="1">
      <alignment horizontal="left" vertical="center"/>
    </xf>
    <xf numFmtId="0" fontId="18" fillId="0" borderId="0" xfId="6" applyFont="1" applyFill="1" applyBorder="1" applyAlignment="1">
      <alignment horizontal="left" vertical="center"/>
    </xf>
    <xf numFmtId="0" fontId="17" fillId="0" borderId="0" xfId="9" applyNumberFormat="1" applyFont="1" applyFill="1" applyBorder="1" applyAlignment="1" applyProtection="1">
      <alignment horizontal="right" wrapText="1"/>
    </xf>
    <xf numFmtId="0" fontId="21" fillId="0" borderId="0" xfId="9" applyNumberFormat="1" applyFont="1" applyFill="1" applyBorder="1" applyAlignment="1" applyProtection="1"/>
    <xf numFmtId="0" fontId="23" fillId="0" borderId="0" xfId="9" applyNumberFormat="1" applyFont="1" applyFill="1" applyBorder="1" applyAlignment="1" applyProtection="1">
      <alignment horizontal="right" wrapText="1"/>
    </xf>
    <xf numFmtId="0" fontId="23" fillId="0" borderId="0" xfId="9" applyNumberFormat="1" applyFont="1" applyFill="1" applyBorder="1" applyAlignment="1" applyProtection="1">
      <alignment horizontal="center" wrapText="1"/>
    </xf>
    <xf numFmtId="0" fontId="21" fillId="0" borderId="0" xfId="9" applyNumberFormat="1" applyFont="1" applyFill="1" applyBorder="1" applyAlignment="1" applyProtection="1">
      <alignment vertical="top"/>
    </xf>
    <xf numFmtId="0" fontId="40" fillId="0" borderId="0" xfId="11" applyFont="1" applyFill="1" applyBorder="1" applyAlignment="1">
      <alignment horizontal="center" vertical="center"/>
    </xf>
    <xf numFmtId="0" fontId="21" fillId="0" borderId="0" xfId="11" applyFont="1" applyFill="1" applyBorder="1" applyAlignment="1">
      <alignment horizontal="center"/>
    </xf>
    <xf numFmtId="0" fontId="21" fillId="0" borderId="0" xfId="9" applyNumberFormat="1" applyFont="1" applyFill="1" applyBorder="1" applyAlignment="1" applyProtection="1">
      <alignment vertical="top"/>
      <protection locked="0"/>
    </xf>
    <xf numFmtId="0" fontId="25" fillId="0" borderId="0" xfId="11" applyFont="1" applyFill="1" applyBorder="1" applyAlignment="1"/>
    <xf numFmtId="0" fontId="20" fillId="0" borderId="0" xfId="11" applyFont="1" applyFill="1" applyBorder="1" applyAlignment="1">
      <alignment horizontal="right"/>
    </xf>
    <xf numFmtId="0" fontId="19" fillId="0" borderId="0" xfId="11" applyFont="1" applyFill="1" applyBorder="1" applyAlignment="1"/>
    <xf numFmtId="0" fontId="18" fillId="0" borderId="0" xfId="11" applyFont="1" applyFill="1" applyBorder="1" applyAlignment="1">
      <alignment horizontal="right"/>
    </xf>
    <xf numFmtId="166" fontId="18" fillId="0" borderId="1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0" fontId="19" fillId="0" borderId="0" xfId="11" applyNumberFormat="1" applyFont="1" applyFill="1" applyBorder="1" applyAlignment="1" applyProtection="1"/>
    <xf numFmtId="0" fontId="25" fillId="0" borderId="0" xfId="11" applyNumberFormat="1" applyFont="1" applyFill="1" applyBorder="1" applyAlignment="1" applyProtection="1"/>
    <xf numFmtId="0" fontId="25" fillId="0" borderId="0" xfId="9" applyNumberFormat="1" applyFont="1" applyFill="1" applyBorder="1" applyAlignment="1" applyProtection="1"/>
    <xf numFmtId="165" fontId="19" fillId="0" borderId="0" xfId="1" applyNumberFormat="1" applyFont="1" applyFill="1" applyBorder="1" applyAlignment="1" applyProtection="1"/>
    <xf numFmtId="0" fontId="9" fillId="0" borderId="0" xfId="9" applyNumberFormat="1" applyFont="1" applyFill="1" applyBorder="1" applyAlignment="1" applyProtection="1"/>
    <xf numFmtId="0" fontId="18" fillId="0" borderId="0" xfId="9" applyNumberFormat="1" applyFont="1" applyFill="1" applyBorder="1" applyAlignment="1" applyProtection="1">
      <alignment vertical="top"/>
    </xf>
    <xf numFmtId="0" fontId="43" fillId="0" borderId="0" xfId="9" applyNumberFormat="1" applyFont="1" applyFill="1" applyBorder="1" applyAlignment="1" applyProtection="1">
      <alignment vertical="top"/>
    </xf>
    <xf numFmtId="0" fontId="6" fillId="0" borderId="0" xfId="9" applyNumberFormat="1" applyFont="1" applyFill="1" applyBorder="1" applyAlignment="1" applyProtection="1">
      <alignment vertical="top"/>
    </xf>
    <xf numFmtId="0" fontId="41" fillId="0" borderId="0" xfId="6" applyFont="1" applyFill="1" applyBorder="1" applyAlignment="1">
      <alignment horizontal="right" vertical="center"/>
    </xf>
    <xf numFmtId="0" fontId="42" fillId="0" borderId="0" xfId="6" quotePrefix="1" applyFont="1" applyFill="1" applyBorder="1" applyAlignment="1">
      <alignment horizontal="left"/>
    </xf>
    <xf numFmtId="0" fontId="11" fillId="0" borderId="0" xfId="6" quotePrefix="1" applyFont="1" applyFill="1" applyBorder="1" applyAlignment="1">
      <alignment horizontal="left"/>
    </xf>
    <xf numFmtId="0" fontId="11" fillId="0" borderId="0" xfId="9" quotePrefix="1" applyNumberFormat="1" applyFont="1" applyFill="1" applyBorder="1" applyAlignment="1" applyProtection="1">
      <alignment horizontal="right" vertical="top"/>
    </xf>
    <xf numFmtId="0" fontId="11" fillId="0" borderId="0" xfId="9" applyNumberFormat="1" applyFont="1" applyFill="1" applyBorder="1" applyAlignment="1" applyProtection="1">
      <alignment vertical="top"/>
    </xf>
    <xf numFmtId="164" fontId="9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164" fontId="8" fillId="0" borderId="1" xfId="8" applyNumberFormat="1" applyFont="1" applyFill="1" applyBorder="1" applyAlignment="1">
      <alignment horizontal="right"/>
    </xf>
    <xf numFmtId="0" fontId="20" fillId="0" borderId="0" xfId="9" applyNumberFormat="1" applyFont="1" applyFill="1" applyBorder="1" applyAlignment="1" applyProtection="1"/>
    <xf numFmtId="0" fontId="19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6" fontId="9" fillId="0" borderId="0" xfId="1" applyNumberFormat="1" applyFont="1" applyFill="1" applyBorder="1" applyAlignment="1" applyProtection="1"/>
    <xf numFmtId="49" fontId="18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left" wrapText="1"/>
    </xf>
    <xf numFmtId="164" fontId="18" fillId="0" borderId="4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/>
    <xf numFmtId="165" fontId="19" fillId="0" borderId="0" xfId="0" applyNumberFormat="1" applyFont="1" applyFill="1" applyBorder="1"/>
    <xf numFmtId="0" fontId="15" fillId="0" borderId="0" xfId="14" quotePrefix="1" applyFont="1" applyFill="1" applyBorder="1" applyAlignment="1">
      <alignment horizontal="left"/>
    </xf>
    <xf numFmtId="0" fontId="40" fillId="0" borderId="0" xfId="5" applyFont="1" applyFill="1" applyBorder="1" applyAlignment="1">
      <alignment horizontal="center"/>
    </xf>
    <xf numFmtId="0" fontId="18" fillId="0" borderId="0" xfId="5" applyFont="1" applyFill="1" applyBorder="1" applyAlignment="1">
      <alignment horizontal="right"/>
    </xf>
    <xf numFmtId="0" fontId="8" fillId="0" borderId="0" xfId="14" quotePrefix="1" applyFont="1" applyFill="1" applyBorder="1" applyAlignment="1">
      <alignment horizontal="center" vertical="center"/>
    </xf>
    <xf numFmtId="0" fontId="16" fillId="0" borderId="0" xfId="14" applyFont="1" applyFill="1" applyBorder="1" applyAlignment="1">
      <alignment horizontal="right" vertical="center"/>
    </xf>
    <xf numFmtId="15" fontId="10" fillId="0" borderId="0" xfId="7" applyNumberFormat="1" applyFont="1" applyFill="1" applyBorder="1" applyAlignment="1">
      <alignment horizontal="center" wrapText="1"/>
    </xf>
    <xf numFmtId="0" fontId="9" fillId="0" borderId="0" xfId="14" applyFont="1" applyFill="1" applyBorder="1" applyAlignment="1">
      <alignment horizontal="center" vertical="center"/>
    </xf>
    <xf numFmtId="3" fontId="8" fillId="0" borderId="0" xfId="5" applyNumberFormat="1" applyFont="1"/>
    <xf numFmtId="0" fontId="8" fillId="0" borderId="0" xfId="14" applyFont="1" applyFill="1" applyBorder="1" applyAlignment="1">
      <alignment horizontal="center" vertical="center"/>
    </xf>
    <xf numFmtId="0" fontId="50" fillId="0" borderId="0" xfId="9" applyNumberFormat="1" applyFont="1" applyFill="1" applyBorder="1" applyAlignment="1" applyProtection="1">
      <alignment horizontal="right" wrapText="1"/>
    </xf>
    <xf numFmtId="0" fontId="23" fillId="0" borderId="0" xfId="6" applyFont="1" applyFill="1" applyBorder="1" applyAlignment="1"/>
    <xf numFmtId="164" fontId="12" fillId="0" borderId="1" xfId="12" applyNumberFormat="1" applyFont="1" applyFill="1" applyBorder="1" applyAlignment="1"/>
    <xf numFmtId="0" fontId="40" fillId="0" borderId="0" xfId="0" applyFont="1" applyFill="1" applyBorder="1" applyAlignment="1">
      <alignment horizontal="right"/>
    </xf>
    <xf numFmtId="0" fontId="51" fillId="0" borderId="0" xfId="11" applyFont="1" applyFill="1" applyBorder="1" applyAlignment="1">
      <alignment horizontal="right"/>
    </xf>
    <xf numFmtId="0" fontId="34" fillId="0" borderId="0" xfId="9" applyNumberFormat="1" applyFont="1" applyFill="1" applyBorder="1" applyAlignment="1" applyProtection="1">
      <alignment vertical="top"/>
      <protection locked="0"/>
    </xf>
    <xf numFmtId="0" fontId="50" fillId="0" borderId="0" xfId="0" applyFont="1" applyFill="1" applyBorder="1" applyAlignment="1">
      <alignment horizontal="left"/>
    </xf>
    <xf numFmtId="0" fontId="50" fillId="0" borderId="0" xfId="6" applyFont="1" applyFill="1" applyBorder="1" applyAlignment="1"/>
    <xf numFmtId="0" fontId="50" fillId="0" borderId="0" xfId="0" applyFont="1" applyFill="1" applyBorder="1" applyAlignment="1"/>
    <xf numFmtId="0" fontId="20" fillId="0" borderId="0" xfId="6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52" fillId="0" borderId="0" xfId="8" applyFont="1" applyFill="1" applyBorder="1" applyAlignment="1">
      <alignment wrapText="1"/>
    </xf>
    <xf numFmtId="0" fontId="54" fillId="0" borderId="0" xfId="0" applyFont="1" applyFill="1" applyBorder="1"/>
    <xf numFmtId="3" fontId="8" fillId="0" borderId="0" xfId="0" applyNumberFormat="1" applyFont="1" applyFill="1"/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9" fillId="0" borderId="0" xfId="10" applyNumberFormat="1" applyFont="1" applyFill="1" applyBorder="1" applyAlignment="1" applyProtection="1">
      <alignment vertical="center"/>
    </xf>
    <xf numFmtId="166" fontId="18" fillId="0" borderId="2" xfId="1" applyNumberFormat="1" applyFont="1" applyFill="1" applyBorder="1" applyAlignment="1" applyProtection="1"/>
    <xf numFmtId="0" fontId="48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166" fontId="19" fillId="0" borderId="0" xfId="1" applyNumberFormat="1" applyFont="1" applyFill="1" applyBorder="1"/>
    <xf numFmtId="164" fontId="19" fillId="0" borderId="1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12" applyFont="1" applyFill="1" applyAlignment="1">
      <alignment horizontal="left" vertical="center"/>
    </xf>
    <xf numFmtId="168" fontId="9" fillId="0" borderId="0" xfId="0" applyNumberFormat="1" applyFont="1" applyFill="1" applyBorder="1" applyAlignment="1">
      <alignment horizontal="right"/>
    </xf>
    <xf numFmtId="0" fontId="20" fillId="0" borderId="0" xfId="6" applyFont="1" applyFill="1" applyBorder="1" applyAlignment="1">
      <alignment vertical="center"/>
    </xf>
    <xf numFmtId="0" fontId="19" fillId="0" borderId="0" xfId="9" applyNumberFormat="1" applyFont="1" applyFill="1" applyBorder="1" applyAlignment="1" applyProtection="1">
      <alignment horizontal="center" vertical="center"/>
    </xf>
    <xf numFmtId="0" fontId="19" fillId="0" borderId="0" xfId="11" applyNumberFormat="1" applyFont="1" applyFill="1" applyBorder="1" applyAlignment="1" applyProtection="1">
      <alignment horizontal="center" vertical="center"/>
    </xf>
    <xf numFmtId="0" fontId="18" fillId="0" borderId="0" xfId="9" applyNumberFormat="1" applyFont="1" applyFill="1" applyBorder="1" applyAlignment="1" applyProtection="1">
      <alignment horizontal="center" vertical="center"/>
    </xf>
    <xf numFmtId="0" fontId="6" fillId="0" borderId="0" xfId="11" applyFont="1" applyFill="1" applyBorder="1" applyAlignment="1">
      <alignment horizontal="left" vertical="center"/>
    </xf>
    <xf numFmtId="0" fontId="20" fillId="0" borderId="0" xfId="6" applyFont="1" applyBorder="1" applyAlignment="1">
      <alignment horizontal="right" vertical="center"/>
    </xf>
    <xf numFmtId="166" fontId="8" fillId="0" borderId="0" xfId="1" applyNumberFormat="1" applyFont="1" applyFill="1" applyBorder="1" applyAlignment="1" applyProtection="1">
      <alignment horizontal="right"/>
    </xf>
    <xf numFmtId="0" fontId="20" fillId="0" borderId="0" xfId="6" applyFont="1" applyBorder="1" applyAlignment="1">
      <alignment horizontal="center"/>
    </xf>
    <xf numFmtId="0" fontId="27" fillId="0" borderId="0" xfId="6" applyFont="1" applyFill="1" applyAlignment="1">
      <alignment vertical="center"/>
    </xf>
    <xf numFmtId="0" fontId="13" fillId="0" borderId="0" xfId="0" applyFont="1" applyBorder="1"/>
    <xf numFmtId="164" fontId="19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9" fillId="0" borderId="0" xfId="0" applyFont="1" applyFill="1" applyBorder="1" applyAlignment="1">
      <alignment horizontal="left"/>
    </xf>
    <xf numFmtId="166" fontId="13" fillId="0" borderId="0" xfId="1" applyNumberFormat="1" applyFont="1" applyFill="1" applyBorder="1" applyAlignment="1"/>
    <xf numFmtId="0" fontId="8" fillId="0" borderId="0" xfId="6" applyFont="1" applyFill="1" applyAlignment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" xfId="1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166" fontId="8" fillId="0" borderId="0" xfId="1" applyNumberFormat="1" applyFont="1" applyFill="1" applyBorder="1" applyAlignment="1" applyProtection="1"/>
    <xf numFmtId="3" fontId="8" fillId="0" borderId="0" xfId="8" applyNumberFormat="1" applyFont="1" applyFill="1"/>
    <xf numFmtId="0" fontId="18" fillId="0" borderId="0" xfId="10" applyNumberFormat="1" applyFont="1" applyFill="1" applyBorder="1" applyAlignment="1" applyProtection="1">
      <alignment vertical="center"/>
    </xf>
    <xf numFmtId="166" fontId="18" fillId="0" borderId="1" xfId="1" applyNumberFormat="1" applyFont="1" applyFill="1" applyBorder="1" applyAlignment="1" applyProtection="1">
      <alignment horizontal="right"/>
    </xf>
    <xf numFmtId="166" fontId="19" fillId="0" borderId="1" xfId="1" applyNumberFormat="1" applyFont="1" applyFill="1" applyBorder="1" applyAlignment="1" applyProtection="1"/>
    <xf numFmtId="166" fontId="8" fillId="0" borderId="0" xfId="8" applyNumberFormat="1" applyFont="1" applyFill="1"/>
    <xf numFmtId="166" fontId="9" fillId="0" borderId="1" xfId="1" applyNumberFormat="1" applyFont="1" applyFill="1" applyBorder="1" applyAlignment="1" applyProtection="1"/>
    <xf numFmtId="166" fontId="8" fillId="0" borderId="1" xfId="1" applyNumberFormat="1" applyFont="1" applyFill="1" applyBorder="1" applyAlignment="1" applyProtection="1"/>
    <xf numFmtId="166" fontId="8" fillId="0" borderId="1" xfId="1" applyNumberFormat="1" applyFont="1" applyFill="1" applyBorder="1" applyAlignment="1" applyProtection="1">
      <alignment horizontal="right"/>
    </xf>
    <xf numFmtId="0" fontId="8" fillId="0" borderId="0" xfId="8" applyFont="1" applyFill="1"/>
    <xf numFmtId="0" fontId="18" fillId="0" borderId="0" xfId="9" applyNumberFormat="1" applyFont="1" applyFill="1" applyBorder="1" applyAlignment="1" applyProtection="1">
      <alignment vertical="center"/>
    </xf>
    <xf numFmtId="166" fontId="19" fillId="0" borderId="0" xfId="1" applyNumberFormat="1" applyFont="1" applyFill="1" applyBorder="1" applyAlignment="1" applyProtection="1"/>
    <xf numFmtId="0" fontId="7" fillId="0" borderId="0" xfId="1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horizontal="left"/>
    </xf>
    <xf numFmtId="0" fontId="23" fillId="0" borderId="0" xfId="9" applyNumberFormat="1" applyFont="1" applyFill="1" applyBorder="1" applyAlignment="1" applyProtection="1">
      <alignment horizontal="right" wrapText="1"/>
    </xf>
    <xf numFmtId="0" fontId="19" fillId="0" borderId="0" xfId="9" applyNumberFormat="1" applyFont="1" applyFill="1" applyBorder="1" applyAlignment="1" applyProtection="1"/>
    <xf numFmtId="0" fontId="56" fillId="0" borderId="0" xfId="0" applyFont="1" applyFill="1" applyBorder="1" applyAlignment="1">
      <alignment horizontal="left"/>
    </xf>
    <xf numFmtId="164" fontId="56" fillId="0" borderId="1" xfId="12" applyNumberFormat="1" applyFont="1" applyFill="1" applyBorder="1" applyAlignment="1">
      <alignment horizontal="right"/>
    </xf>
    <xf numFmtId="0" fontId="19" fillId="0" borderId="0" xfId="9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Border="1"/>
    <xf numFmtId="164" fontId="9" fillId="0" borderId="0" xfId="0" applyNumberFormat="1" applyFont="1" applyFill="1" applyBorder="1" applyAlignment="1">
      <alignment horizontal="right"/>
    </xf>
    <xf numFmtId="0" fontId="20" fillId="0" borderId="0" xfId="6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right" wrapText="1"/>
    </xf>
    <xf numFmtId="164" fontId="18" fillId="0" borderId="15" xfId="0" applyNumberFormat="1" applyFont="1" applyFill="1" applyBorder="1" applyAlignment="1">
      <alignment horizontal="right"/>
    </xf>
    <xf numFmtId="0" fontId="32" fillId="0" borderId="0" xfId="0" applyFont="1" applyFill="1"/>
    <xf numFmtId="0" fontId="57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/>
    <xf numFmtId="166" fontId="8" fillId="0" borderId="0" xfId="1" applyNumberFormat="1" applyFont="1" applyFill="1"/>
    <xf numFmtId="0" fontId="9" fillId="0" borderId="0" xfId="9" applyNumberFormat="1" applyFont="1" applyFill="1" applyBorder="1" applyAlignment="1" applyProtection="1">
      <alignment horizontal="center"/>
    </xf>
    <xf numFmtId="0" fontId="35" fillId="0" borderId="0" xfId="7" applyFont="1" applyFill="1" applyBorder="1" applyAlignment="1"/>
    <xf numFmtId="0" fontId="5" fillId="0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9" applyNumberFormat="1" applyFont="1" applyFill="1" applyBorder="1" applyAlignment="1" applyProtection="1"/>
    <xf numFmtId="166" fontId="19" fillId="0" borderId="16" xfId="1" applyNumberFormat="1" applyFont="1" applyFill="1" applyBorder="1"/>
    <xf numFmtId="0" fontId="8" fillId="0" borderId="0" xfId="0" applyNumberFormat="1" applyFont="1" applyFill="1" applyBorder="1" applyAlignment="1" applyProtection="1">
      <alignment vertical="top" wrapText="1"/>
    </xf>
    <xf numFmtId="0" fontId="20" fillId="0" borderId="0" xfId="6" applyFont="1" applyFill="1" applyBorder="1" applyAlignment="1">
      <alignment vertical="center"/>
    </xf>
    <xf numFmtId="0" fontId="19" fillId="0" borderId="0" xfId="9" applyNumberFormat="1" applyFont="1" applyFill="1" applyBorder="1" applyAlignment="1" applyProtection="1"/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6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5" xfId="6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0" fillId="0" borderId="0" xfId="6" applyFont="1" applyBorder="1" applyAlignment="1">
      <alignment horizontal="center" vertical="center"/>
    </xf>
    <xf numFmtId="0" fontId="20" fillId="0" borderId="0" xfId="6" applyFont="1" applyFill="1" applyBorder="1" applyAlignment="1">
      <alignment vertical="center"/>
    </xf>
    <xf numFmtId="0" fontId="35" fillId="0" borderId="0" xfId="9" applyNumberFormat="1" applyFont="1" applyFill="1" applyBorder="1" applyAlignment="1" applyProtection="1">
      <alignment horizontal="center" vertical="center"/>
    </xf>
    <xf numFmtId="0" fontId="23" fillId="0" borderId="0" xfId="9" applyNumberFormat="1" applyFont="1" applyFill="1" applyBorder="1" applyAlignment="1" applyProtection="1">
      <alignment horizontal="right" wrapText="1"/>
    </xf>
    <xf numFmtId="0" fontId="9" fillId="0" borderId="0" xfId="6" applyFont="1" applyFill="1" applyBorder="1" applyAlignment="1">
      <alignment horizontal="left" vertical="center"/>
    </xf>
    <xf numFmtId="0" fontId="5" fillId="0" borderId="0" xfId="11" applyFont="1" applyFill="1" applyBorder="1" applyAlignment="1">
      <alignment horizontal="left" vertical="center"/>
    </xf>
    <xf numFmtId="0" fontId="17" fillId="0" borderId="0" xfId="11" applyFont="1" applyFill="1" applyBorder="1" applyAlignment="1">
      <alignment horizontal="center" vertical="center"/>
    </xf>
    <xf numFmtId="0" fontId="19" fillId="0" borderId="0" xfId="9" applyNumberFormat="1" applyFont="1" applyFill="1" applyBorder="1" applyAlignment="1" applyProtection="1"/>
    <xf numFmtId="0" fontId="8" fillId="0" borderId="0" xfId="9" applyNumberFormat="1" applyFont="1" applyFill="1" applyBorder="1" applyAlignment="1" applyProtection="1"/>
  </cellXfs>
  <cellStyles count="63">
    <cellStyle name="20% - Accent1 2" xfId="20"/>
    <cellStyle name="20% - Accent2 2" xfId="16"/>
    <cellStyle name="20% - Accent3 2" xfId="21"/>
    <cellStyle name="20% - Accent4 2" xfId="17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2" xfId="2"/>
    <cellStyle name="Comma 2 2" xfId="3"/>
    <cellStyle name="Comma 2 3" xfId="18"/>
    <cellStyle name="Comma 2 4" xfId="45"/>
    <cellStyle name="Euro" xfId="4"/>
    <cellStyle name="Euro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"/>
    <cellStyle name="Normal 2 2" xfId="19"/>
    <cellStyle name="Normal 2 3" xfId="56"/>
    <cellStyle name="Normal_BAL" xfId="6"/>
    <cellStyle name="Normal_BAL 2" xfId="7"/>
    <cellStyle name="Normal_Financial statements 2000 Alcomet" xfId="8"/>
    <cellStyle name="Normal_Financial statements_bg model 2002" xfId="9"/>
    <cellStyle name="Normal_Financial statements_bg model 2002 2" xfId="10"/>
    <cellStyle name="Normal_FS'05-Neochim group-raboten_Final2" xfId="11"/>
    <cellStyle name="Normal_P&amp;L" xfId="12"/>
    <cellStyle name="Normal_P&amp;L_Financial statements_bg model 2002" xfId="13"/>
    <cellStyle name="Normal_P&amp;L_Financial statements_bg model 2002 2" xfId="14"/>
    <cellStyle name="Note 2" xfId="57"/>
    <cellStyle name="Output 2" xfId="58"/>
    <cellStyle name="Percent 2" xfId="15"/>
    <cellStyle name="Percent 2 2" xfId="59"/>
    <cellStyle name="Title 2" xfId="60"/>
    <cellStyle name="Total 2" xfId="61"/>
    <cellStyle name="Warning Text 2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garipov/My%20Documents/2005/Neochim%20Group/Neochim%20Consolidation%202005/FS'05-Neochim%20group-raboten_Final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 refreshError="1">
        <row r="1">
          <cell r="A1" t="str">
            <v>ГРУПА НЕОХИМ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74"/>
  <sheetViews>
    <sheetView tabSelected="1" zoomScaleNormal="100" workbookViewId="0">
      <selection activeCell="H19" sqref="H19"/>
    </sheetView>
  </sheetViews>
  <sheetFormatPr defaultColWidth="0" defaultRowHeight="12.75" customHeight="1" zeroHeight="1"/>
  <cols>
    <col min="1" max="2" width="9.28515625" style="57" customWidth="1"/>
    <col min="3" max="3" width="18.42578125" style="57" customWidth="1"/>
    <col min="4" max="9" width="9.28515625" style="57" customWidth="1"/>
    <col min="10" max="16384" width="9.28515625" style="57" hidden="1"/>
  </cols>
  <sheetData>
    <row r="1" spans="1:9" ht="18.75">
      <c r="A1" s="55" t="s">
        <v>73</v>
      </c>
      <c r="B1" s="56"/>
      <c r="C1" s="56"/>
      <c r="D1" s="79"/>
      <c r="E1" s="56"/>
      <c r="F1" s="56"/>
      <c r="G1" s="56"/>
      <c r="H1" s="56"/>
    </row>
    <row r="2" spans="1:9"/>
    <row r="3" spans="1:9"/>
    <row r="4" spans="1:9" ht="18.75">
      <c r="A4" s="58" t="s">
        <v>21</v>
      </c>
      <c r="D4" s="60"/>
      <c r="F4" s="59"/>
      <c r="G4" s="59"/>
      <c r="H4" s="59"/>
      <c r="I4" s="59"/>
    </row>
    <row r="5" spans="1:9" ht="17.25" customHeight="1">
      <c r="A5" s="58"/>
      <c r="B5" s="77" t="s">
        <v>58</v>
      </c>
      <c r="C5" s="77"/>
      <c r="D5" s="59" t="s">
        <v>27</v>
      </c>
      <c r="E5" s="60"/>
      <c r="F5" s="77"/>
      <c r="G5" s="77"/>
      <c r="H5" s="77"/>
      <c r="I5" s="59"/>
    </row>
    <row r="6" spans="1:9" ht="17.25" customHeight="1">
      <c r="A6" s="58"/>
      <c r="B6" s="77" t="s">
        <v>64</v>
      </c>
      <c r="C6" s="77"/>
      <c r="D6" s="59" t="s">
        <v>134</v>
      </c>
      <c r="E6" s="60"/>
      <c r="F6" s="77"/>
      <c r="G6" s="77"/>
      <c r="H6" s="77"/>
      <c r="I6" s="59"/>
    </row>
    <row r="7" spans="1:9" ht="18.75">
      <c r="A7" s="58"/>
      <c r="B7" s="77" t="s">
        <v>59</v>
      </c>
      <c r="C7" s="77"/>
      <c r="D7" s="59" t="s">
        <v>24</v>
      </c>
      <c r="E7" s="60"/>
      <c r="F7" s="77"/>
      <c r="G7" s="77"/>
      <c r="H7" s="77"/>
      <c r="I7" s="59"/>
    </row>
    <row r="8" spans="1:9" ht="18.75">
      <c r="A8" s="58"/>
      <c r="C8" s="77"/>
      <c r="D8" s="59" t="s">
        <v>68</v>
      </c>
      <c r="E8" s="60"/>
      <c r="F8" s="77"/>
      <c r="G8" s="77"/>
      <c r="H8" s="77"/>
      <c r="I8" s="59"/>
    </row>
    <row r="9" spans="1:9" ht="18.75">
      <c r="A9" s="58"/>
      <c r="B9" s="77"/>
      <c r="C9" s="77"/>
      <c r="D9" s="59" t="s">
        <v>22</v>
      </c>
      <c r="E9" s="60"/>
      <c r="F9" s="241"/>
      <c r="G9" s="77"/>
      <c r="H9" s="77"/>
      <c r="I9" s="59"/>
    </row>
    <row r="10" spans="1:9" ht="18.75">
      <c r="A10" s="58"/>
      <c r="C10" s="77"/>
      <c r="D10" s="59" t="s">
        <v>23</v>
      </c>
      <c r="E10" s="60"/>
      <c r="F10" s="77"/>
      <c r="G10" s="77"/>
      <c r="H10" s="77"/>
      <c r="I10" s="59"/>
    </row>
    <row r="11" spans="1:9" ht="18.75">
      <c r="A11" s="58"/>
      <c r="C11" s="77"/>
      <c r="D11" s="77" t="s">
        <v>125</v>
      </c>
      <c r="E11" s="60"/>
      <c r="F11" s="77"/>
      <c r="G11" s="77"/>
      <c r="H11" s="77"/>
      <c r="I11" s="77"/>
    </row>
    <row r="12" spans="1:9" ht="18.75">
      <c r="A12" s="58"/>
      <c r="C12" s="77"/>
      <c r="D12" s="77" t="s">
        <v>159</v>
      </c>
      <c r="E12" s="60"/>
      <c r="F12" s="77"/>
      <c r="G12" s="77"/>
      <c r="H12" s="77"/>
      <c r="I12" s="77"/>
    </row>
    <row r="13" spans="1:9" ht="18.75">
      <c r="A13" s="58"/>
      <c r="C13" s="77"/>
      <c r="D13" s="77" t="s">
        <v>162</v>
      </c>
      <c r="E13" s="60"/>
      <c r="F13" s="77"/>
      <c r="G13" s="77"/>
      <c r="H13" s="77"/>
      <c r="I13" s="77"/>
    </row>
    <row r="14" spans="1:9" ht="18.75">
      <c r="A14" s="58"/>
      <c r="C14" s="77"/>
      <c r="D14" s="77" t="s">
        <v>146</v>
      </c>
      <c r="E14" s="60"/>
      <c r="F14" s="77"/>
      <c r="G14" s="77"/>
      <c r="H14" s="77"/>
      <c r="I14" s="77"/>
    </row>
    <row r="15" spans="1:9" ht="18.75">
      <c r="A15" s="58"/>
      <c r="C15" s="77"/>
      <c r="D15" s="77" t="s">
        <v>147</v>
      </c>
      <c r="E15" s="60"/>
      <c r="F15" s="77"/>
      <c r="G15" s="77"/>
      <c r="H15" s="77"/>
      <c r="I15" s="77"/>
    </row>
    <row r="16" spans="1:9" ht="18.75">
      <c r="A16" s="58"/>
      <c r="D16" s="77" t="s">
        <v>148</v>
      </c>
      <c r="E16" s="77"/>
      <c r="F16" s="77"/>
      <c r="G16" s="77"/>
      <c r="H16" s="77"/>
      <c r="I16" s="77"/>
    </row>
    <row r="17" spans="1:9" ht="18.75">
      <c r="A17" s="58"/>
      <c r="D17" s="77"/>
      <c r="E17" s="77"/>
      <c r="F17" s="77"/>
      <c r="G17" s="77"/>
      <c r="H17" s="77"/>
      <c r="I17" s="59"/>
    </row>
    <row r="18" spans="1:9" ht="18.75">
      <c r="A18" s="58"/>
      <c r="D18" s="77"/>
      <c r="E18" s="77"/>
      <c r="F18" s="77"/>
      <c r="G18" s="77"/>
      <c r="H18" s="77"/>
      <c r="I18" s="59"/>
    </row>
    <row r="19" spans="1:9" ht="18.75">
      <c r="A19" s="58" t="s">
        <v>135</v>
      </c>
      <c r="D19" s="77" t="s">
        <v>24</v>
      </c>
      <c r="E19" s="58"/>
      <c r="F19" s="58"/>
      <c r="G19" s="58"/>
    </row>
    <row r="20" spans="1:9" ht="18.75">
      <c r="A20" s="116"/>
      <c r="B20" s="60"/>
      <c r="C20" s="60"/>
      <c r="D20" s="77"/>
      <c r="E20" s="77"/>
      <c r="F20" s="77"/>
      <c r="G20" s="59"/>
      <c r="H20" s="59"/>
      <c r="I20" s="59"/>
    </row>
    <row r="21" spans="1:9" ht="18.75">
      <c r="A21" s="116" t="s">
        <v>106</v>
      </c>
      <c r="B21" s="116"/>
      <c r="C21" s="116"/>
      <c r="D21" s="77" t="s">
        <v>107</v>
      </c>
      <c r="E21" s="77"/>
      <c r="F21" s="77"/>
      <c r="G21" s="59"/>
      <c r="H21" s="59"/>
      <c r="I21" s="59"/>
    </row>
    <row r="22" spans="1:9" ht="18.75">
      <c r="A22" s="58"/>
      <c r="D22" s="116"/>
      <c r="E22" s="58"/>
      <c r="F22" s="58"/>
      <c r="G22" s="59"/>
      <c r="H22" s="59"/>
      <c r="I22" s="59"/>
    </row>
    <row r="23" spans="1:9" ht="18.75">
      <c r="A23" s="58"/>
      <c r="D23" s="44"/>
      <c r="E23" s="58"/>
      <c r="F23" s="58"/>
      <c r="G23" s="59"/>
      <c r="H23" s="59"/>
      <c r="I23" s="59"/>
    </row>
    <row r="24" spans="1:9" ht="18.75">
      <c r="A24" s="58" t="s">
        <v>0</v>
      </c>
      <c r="D24" s="59" t="s">
        <v>71</v>
      </c>
      <c r="E24" s="59"/>
      <c r="F24" s="59"/>
      <c r="G24" s="58"/>
      <c r="H24" s="58"/>
      <c r="I24" s="58"/>
    </row>
    <row r="25" spans="1:9" ht="18.75">
      <c r="A25" s="58"/>
      <c r="D25" s="59" t="s">
        <v>25</v>
      </c>
      <c r="E25" s="59"/>
      <c r="F25" s="59"/>
      <c r="G25" s="58"/>
    </row>
    <row r="26" spans="1:9" ht="18.75">
      <c r="A26" s="58"/>
      <c r="D26" s="59" t="s">
        <v>101</v>
      </c>
      <c r="E26" s="59"/>
      <c r="F26" s="59"/>
      <c r="G26" s="58"/>
    </row>
    <row r="27" spans="1:9" ht="18.75">
      <c r="A27" s="58"/>
      <c r="D27" s="44"/>
      <c r="E27" s="58"/>
      <c r="F27" s="58"/>
      <c r="G27" s="58"/>
    </row>
    <row r="28" spans="1:9" ht="18.75">
      <c r="A28" s="58"/>
      <c r="D28" s="44"/>
      <c r="E28" s="58"/>
      <c r="F28" s="58"/>
      <c r="G28" s="58"/>
    </row>
    <row r="29" spans="1:9" ht="18.75">
      <c r="A29" s="58" t="s">
        <v>26</v>
      </c>
      <c r="D29" s="59" t="s">
        <v>27</v>
      </c>
      <c r="E29" s="59"/>
      <c r="F29" s="58"/>
      <c r="G29" s="58"/>
    </row>
    <row r="30" spans="1:9" ht="18.75">
      <c r="A30" s="58"/>
      <c r="D30" s="59" t="s">
        <v>102</v>
      </c>
      <c r="E30" s="59"/>
      <c r="F30" s="58"/>
      <c r="G30" s="58"/>
    </row>
    <row r="31" spans="1:9" ht="18.75">
      <c r="A31" s="58"/>
      <c r="D31" s="59" t="s">
        <v>69</v>
      </c>
      <c r="G31" s="58"/>
    </row>
    <row r="32" spans="1:9" ht="18.75">
      <c r="A32" s="58"/>
      <c r="C32" s="59"/>
      <c r="D32" s="59"/>
      <c r="E32" s="59"/>
      <c r="F32" s="58"/>
    </row>
    <row r="33" spans="1:9" ht="18.75">
      <c r="A33" s="58"/>
      <c r="C33" s="59"/>
      <c r="E33" s="59"/>
      <c r="F33" s="58"/>
    </row>
    <row r="34" spans="1:9" ht="18.75">
      <c r="A34" s="58"/>
      <c r="C34" s="59"/>
      <c r="D34" s="59"/>
      <c r="E34" s="59"/>
      <c r="F34" s="58"/>
    </row>
    <row r="35" spans="1:9" ht="18.75">
      <c r="A35" s="58"/>
      <c r="D35" s="44"/>
      <c r="F35" s="58"/>
    </row>
    <row r="36" spans="1:9" ht="18.75">
      <c r="A36" s="58" t="s">
        <v>1</v>
      </c>
      <c r="D36" s="59" t="s">
        <v>66</v>
      </c>
      <c r="E36" s="59"/>
      <c r="F36" s="58"/>
    </row>
    <row r="37" spans="1:9" ht="18.75">
      <c r="A37" s="58"/>
      <c r="D37" s="59" t="s">
        <v>72</v>
      </c>
      <c r="E37" s="59"/>
      <c r="F37" s="58"/>
    </row>
    <row r="38" spans="1:9" ht="18.75">
      <c r="A38" s="58"/>
      <c r="D38" s="59"/>
      <c r="E38" s="59"/>
      <c r="F38" s="58"/>
    </row>
    <row r="39" spans="1:9" ht="18.75">
      <c r="A39" s="58"/>
      <c r="E39" s="59"/>
      <c r="F39" s="58"/>
      <c r="G39" s="58"/>
      <c r="H39" s="58"/>
      <c r="I39" s="58"/>
    </row>
    <row r="40" spans="1:9" ht="18.75">
      <c r="A40" s="58"/>
      <c r="D40" s="44"/>
      <c r="F40" s="58"/>
      <c r="G40" s="58"/>
      <c r="H40" s="58"/>
      <c r="I40" s="58"/>
    </row>
    <row r="41" spans="1:9" ht="18.75">
      <c r="A41" s="58" t="s">
        <v>28</v>
      </c>
      <c r="D41" s="59" t="s">
        <v>38</v>
      </c>
    </row>
    <row r="42" spans="1:9" ht="18.75">
      <c r="A42" s="58"/>
      <c r="E42" s="59"/>
      <c r="F42" s="58"/>
      <c r="G42" s="58"/>
      <c r="H42" s="58"/>
      <c r="I42" s="58"/>
    </row>
    <row r="43" spans="1:9" ht="18.75">
      <c r="A43" s="58"/>
      <c r="E43" s="59"/>
      <c r="F43" s="58"/>
    </row>
    <row r="44" spans="1:9" ht="18.75">
      <c r="A44" s="58"/>
      <c r="D44" s="44"/>
      <c r="F44" s="58"/>
    </row>
    <row r="45" spans="1:9" ht="18.75">
      <c r="A45" s="58"/>
      <c r="D45" s="59"/>
      <c r="G45" s="60"/>
      <c r="H45" s="60"/>
      <c r="I45" s="60"/>
    </row>
    <row r="46" spans="1:9" ht="18.75">
      <c r="A46" s="58"/>
      <c r="D46" s="59"/>
      <c r="F46" s="58"/>
    </row>
    <row r="47" spans="1:9" ht="18.75">
      <c r="A47" s="58"/>
      <c r="F47" s="58"/>
    </row>
    <row r="48" spans="1:9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spans="1:6" ht="18.75">
      <c r="A51" s="58"/>
      <c r="F51" s="58"/>
    </row>
    <row r="52" spans="1:6" ht="18.75">
      <c r="A52" s="58"/>
      <c r="F52" s="58"/>
    </row>
    <row r="53" spans="1:6" ht="18.75">
      <c r="A53" s="58"/>
      <c r="F53" s="58"/>
    </row>
    <row r="54" spans="1:6"/>
    <row r="55" spans="1:6"/>
    <row r="56" spans="1:6"/>
    <row r="57" spans="1:6"/>
    <row r="58" spans="1:6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phoneticPr fontId="0" type="noConversion"/>
  <pageMargins left="0.78740157480314965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5"/>
  <sheetViews>
    <sheetView view="pageBreakPreview" topLeftCell="A28" zoomScaleNormal="100" zoomScaleSheetLayoutView="100" workbookViewId="0">
      <selection activeCell="D61" sqref="D61"/>
    </sheetView>
  </sheetViews>
  <sheetFormatPr defaultRowHeight="15"/>
  <cols>
    <col min="1" max="1" width="67" style="41" customWidth="1"/>
    <col min="2" max="2" width="13.140625" style="35" bestFit="1" customWidth="1"/>
    <col min="3" max="3" width="5.42578125" style="74" customWidth="1"/>
    <col min="4" max="4" width="13.28515625" style="74" customWidth="1"/>
    <col min="5" max="5" width="3.28515625" style="35" customWidth="1"/>
    <col min="6" max="6" width="13.28515625" style="74" customWidth="1"/>
    <col min="7" max="7" width="2" style="41" bestFit="1" customWidth="1"/>
    <col min="8" max="8" width="5" style="41" customWidth="1"/>
    <col min="9" max="16384" width="9.140625" style="41"/>
  </cols>
  <sheetData>
    <row r="1" spans="1:12">
      <c r="A1" s="297" t="str">
        <f>'Cover '!A1</f>
        <v>ГРУПА НЕОХИМ</v>
      </c>
      <c r="B1" s="298"/>
      <c r="C1" s="298"/>
      <c r="D1" s="298"/>
      <c r="E1" s="298"/>
      <c r="F1" s="298"/>
    </row>
    <row r="2" spans="1:12" s="115" customFormat="1">
      <c r="A2" s="299" t="s">
        <v>87</v>
      </c>
      <c r="B2" s="300"/>
      <c r="C2" s="300"/>
      <c r="D2" s="300"/>
      <c r="E2" s="300"/>
      <c r="F2" s="300"/>
    </row>
    <row r="3" spans="1:12">
      <c r="A3" s="21" t="s">
        <v>149</v>
      </c>
      <c r="B3" s="176"/>
      <c r="C3" s="119"/>
      <c r="D3" s="119"/>
      <c r="E3" s="81"/>
      <c r="F3" s="119"/>
    </row>
    <row r="4" spans="1:12">
      <c r="A4" s="118"/>
      <c r="B4" s="176"/>
      <c r="C4" s="119"/>
      <c r="D4" s="119"/>
      <c r="E4" s="81"/>
      <c r="F4" s="119"/>
    </row>
    <row r="5" spans="1:12">
      <c r="A5" s="118"/>
      <c r="B5" s="176"/>
      <c r="C5" s="119"/>
      <c r="D5" s="119"/>
      <c r="E5" s="81"/>
      <c r="F5" s="119"/>
    </row>
    <row r="6" spans="1:12" ht="9" customHeight="1">
      <c r="A6" s="118"/>
      <c r="B6" s="176"/>
      <c r="C6" s="119"/>
      <c r="D6" s="119"/>
      <c r="E6" s="81"/>
      <c r="F6" s="119"/>
    </row>
    <row r="7" spans="1:12">
      <c r="A7" s="83"/>
      <c r="B7" s="38" t="s">
        <v>4</v>
      </c>
      <c r="C7" s="35"/>
      <c r="D7" s="179">
        <v>2016</v>
      </c>
      <c r="E7" s="179"/>
      <c r="F7" s="179">
        <v>2015</v>
      </c>
    </row>
    <row r="8" spans="1:12">
      <c r="A8" s="83"/>
      <c r="C8" s="35"/>
      <c r="D8" s="179" t="s">
        <v>93</v>
      </c>
      <c r="E8" s="179"/>
      <c r="F8" s="179" t="s">
        <v>93</v>
      </c>
    </row>
    <row r="9" spans="1:12">
      <c r="A9" s="83"/>
      <c r="C9" s="35"/>
      <c r="D9" s="35"/>
      <c r="E9" s="38"/>
      <c r="F9" s="35"/>
    </row>
    <row r="10" spans="1:12">
      <c r="A10" s="83"/>
      <c r="C10" s="35"/>
      <c r="D10" s="35"/>
      <c r="E10" s="38"/>
      <c r="F10" s="35"/>
    </row>
    <row r="11" spans="1:12">
      <c r="A11" s="291" t="s">
        <v>61</v>
      </c>
      <c r="B11" s="35">
        <v>3</v>
      </c>
      <c r="C11" s="35"/>
      <c r="D11" s="243">
        <v>242415</v>
      </c>
      <c r="F11" s="243">
        <v>287597</v>
      </c>
      <c r="J11" s="220"/>
    </row>
    <row r="12" spans="1:12">
      <c r="A12" s="291" t="s">
        <v>85</v>
      </c>
      <c r="B12" s="35">
        <v>4</v>
      </c>
      <c r="C12" s="35"/>
      <c r="D12" s="243">
        <v>921</v>
      </c>
      <c r="F12" s="243">
        <f>1450+16</f>
        <v>1466</v>
      </c>
      <c r="J12" s="220"/>
    </row>
    <row r="13" spans="1:12">
      <c r="A13" s="176" t="s">
        <v>86</v>
      </c>
      <c r="C13" s="35"/>
      <c r="D13" s="243">
        <v>-2680</v>
      </c>
      <c r="F13" s="243">
        <v>-4381</v>
      </c>
      <c r="J13" s="221"/>
    </row>
    <row r="14" spans="1:12">
      <c r="A14" s="291" t="s">
        <v>99</v>
      </c>
      <c r="B14" s="35">
        <v>5</v>
      </c>
      <c r="C14" s="35"/>
      <c r="D14" s="243">
        <v>-148345</v>
      </c>
      <c r="F14" s="243">
        <v>-213858</v>
      </c>
      <c r="G14" s="117"/>
      <c r="J14" s="221"/>
    </row>
    <row r="15" spans="1:12">
      <c r="A15" s="291" t="s">
        <v>2</v>
      </c>
      <c r="B15" s="35">
        <v>6</v>
      </c>
      <c r="C15" s="35"/>
      <c r="D15" s="243">
        <v>-19715</v>
      </c>
      <c r="F15" s="243">
        <v>-17588</v>
      </c>
      <c r="G15" s="117"/>
      <c r="J15" s="221"/>
    </row>
    <row r="16" spans="1:12">
      <c r="A16" s="291" t="s">
        <v>9</v>
      </c>
      <c r="B16" s="35">
        <v>7</v>
      </c>
      <c r="C16" s="35"/>
      <c r="D16" s="243">
        <v>-26803</v>
      </c>
      <c r="F16" s="243">
        <v>-24166</v>
      </c>
      <c r="G16" s="120"/>
      <c r="J16" s="221"/>
      <c r="L16" s="222"/>
    </row>
    <row r="17" spans="1:12">
      <c r="A17" s="291" t="s">
        <v>3</v>
      </c>
      <c r="B17" s="35" t="s">
        <v>160</v>
      </c>
      <c r="C17" s="35"/>
      <c r="D17" s="243">
        <v>-11709</v>
      </c>
      <c r="F17" s="243">
        <v>-11076</v>
      </c>
      <c r="G17" s="117"/>
      <c r="J17" s="221"/>
      <c r="L17" s="222"/>
    </row>
    <row r="18" spans="1:12">
      <c r="A18" s="291" t="s">
        <v>127</v>
      </c>
      <c r="B18" s="35">
        <v>8</v>
      </c>
      <c r="C18" s="35"/>
      <c r="D18" s="243">
        <v>-1923</v>
      </c>
      <c r="F18" s="243">
        <v>-1640</v>
      </c>
      <c r="G18" s="117"/>
      <c r="J18" s="222"/>
      <c r="L18" s="222"/>
    </row>
    <row r="19" spans="1:12" ht="15.75" customHeight="1">
      <c r="A19" s="291" t="s">
        <v>62</v>
      </c>
      <c r="B19" s="35">
        <v>9</v>
      </c>
      <c r="C19" s="35"/>
      <c r="D19" s="243">
        <v>-3633</v>
      </c>
      <c r="F19" s="243">
        <v>-3553</v>
      </c>
      <c r="G19" s="120"/>
      <c r="J19" s="222"/>
      <c r="L19" s="222"/>
    </row>
    <row r="20" spans="1:12" ht="15" customHeight="1">
      <c r="A20" s="82" t="s">
        <v>150</v>
      </c>
      <c r="C20" s="35"/>
      <c r="D20" s="54">
        <f>SUM(D11:D19)</f>
        <v>28528</v>
      </c>
      <c r="F20" s="54">
        <f>SUM(F11:F19)</f>
        <v>12801</v>
      </c>
      <c r="G20" s="117"/>
      <c r="J20" s="222"/>
    </row>
    <row r="21" spans="1:12" ht="15" customHeight="1">
      <c r="A21" s="291"/>
      <c r="C21" s="35"/>
      <c r="D21" s="243"/>
      <c r="F21" s="243"/>
      <c r="G21" s="117"/>
      <c r="J21" s="222"/>
    </row>
    <row r="22" spans="1:12" ht="15" customHeight="1">
      <c r="A22" s="251" t="s">
        <v>126</v>
      </c>
      <c r="B22" s="35">
        <v>8</v>
      </c>
      <c r="C22" s="35"/>
      <c r="D22" s="252">
        <v>-31</v>
      </c>
      <c r="F22" s="252">
        <v>-89</v>
      </c>
      <c r="G22" s="117"/>
      <c r="J22" s="222"/>
    </row>
    <row r="23" spans="1:12" ht="15" customHeight="1">
      <c r="A23" s="291"/>
      <c r="C23" s="35"/>
      <c r="D23" s="243"/>
      <c r="F23" s="243"/>
      <c r="G23" s="117"/>
      <c r="J23" s="222"/>
    </row>
    <row r="24" spans="1:12" ht="15" customHeight="1">
      <c r="A24" s="291" t="s">
        <v>75</v>
      </c>
      <c r="C24" s="35"/>
      <c r="D24" s="243">
        <v>1</v>
      </c>
      <c r="E24" s="38"/>
      <c r="F24" s="243">
        <v>3</v>
      </c>
      <c r="G24" s="117"/>
      <c r="J24" s="222"/>
    </row>
    <row r="25" spans="1:12">
      <c r="A25" s="291" t="s">
        <v>76</v>
      </c>
      <c r="C25" s="35"/>
      <c r="D25" s="243">
        <v>-1136</v>
      </c>
      <c r="E25" s="38"/>
      <c r="F25" s="243">
        <v>-2012</v>
      </c>
      <c r="G25" s="117"/>
      <c r="J25" s="222"/>
    </row>
    <row r="26" spans="1:12">
      <c r="A26" s="136" t="s">
        <v>79</v>
      </c>
      <c r="B26" s="35">
        <v>10</v>
      </c>
      <c r="C26" s="35"/>
      <c r="D26" s="172">
        <f>D24+D25</f>
        <v>-1135</v>
      </c>
      <c r="E26" s="137"/>
      <c r="F26" s="172">
        <f>F24+F25</f>
        <v>-2009</v>
      </c>
      <c r="G26" s="117"/>
      <c r="J26" s="222"/>
    </row>
    <row r="27" spans="1:12">
      <c r="A27" s="136"/>
      <c r="C27" s="35"/>
      <c r="D27" s="276"/>
      <c r="E27" s="137"/>
      <c r="F27" s="276"/>
      <c r="G27" s="117"/>
      <c r="J27" s="222"/>
    </row>
    <row r="28" spans="1:12">
      <c r="A28" s="136" t="s">
        <v>140</v>
      </c>
      <c r="C28" s="35"/>
      <c r="D28" s="276">
        <v>0</v>
      </c>
      <c r="E28" s="137"/>
      <c r="F28" s="276">
        <v>264</v>
      </c>
      <c r="G28" s="117"/>
      <c r="J28" s="222"/>
    </row>
    <row r="29" spans="1:12">
      <c r="A29" s="291"/>
      <c r="C29" s="35"/>
      <c r="D29" s="243"/>
      <c r="E29" s="38"/>
      <c r="F29" s="243"/>
      <c r="G29" s="117"/>
      <c r="J29" s="222"/>
    </row>
    <row r="30" spans="1:12">
      <c r="A30" s="82" t="s">
        <v>151</v>
      </c>
      <c r="C30" s="35"/>
      <c r="D30" s="253">
        <f>D26+D20+D22+D28</f>
        <v>27362</v>
      </c>
      <c r="E30" s="38"/>
      <c r="F30" s="253">
        <f>F26+F20+F22+F28</f>
        <v>10967</v>
      </c>
      <c r="G30" s="40"/>
      <c r="J30" s="222"/>
    </row>
    <row r="31" spans="1:12" ht="6" customHeight="1">
      <c r="A31" s="82"/>
      <c r="C31" s="35"/>
      <c r="D31" s="39"/>
      <c r="E31" s="38"/>
      <c r="F31" s="39"/>
      <c r="G31" s="40"/>
      <c r="J31" s="222"/>
    </row>
    <row r="32" spans="1:12">
      <c r="A32" s="127" t="s">
        <v>142</v>
      </c>
      <c r="C32" s="38"/>
      <c r="D32" s="134">
        <v>-1904</v>
      </c>
      <c r="E32" s="122"/>
      <c r="F32" s="134">
        <f>-1399+88</f>
        <v>-1311</v>
      </c>
      <c r="G32" s="40"/>
      <c r="J32" s="222"/>
    </row>
    <row r="33" spans="1:10" ht="5.25" customHeight="1">
      <c r="A33" s="127"/>
      <c r="C33" s="38"/>
      <c r="D33" s="134"/>
      <c r="E33" s="122"/>
      <c r="F33" s="134"/>
      <c r="G33" s="40"/>
      <c r="J33" s="222"/>
    </row>
    <row r="34" spans="1:10" ht="15.75" thickBot="1">
      <c r="A34" s="82" t="s">
        <v>152</v>
      </c>
      <c r="B34" s="38"/>
      <c r="C34" s="38"/>
      <c r="D34" s="279">
        <f>D30+D32</f>
        <v>25458</v>
      </c>
      <c r="E34" s="38"/>
      <c r="F34" s="279">
        <f>F30+F32</f>
        <v>9656</v>
      </c>
      <c r="G34" s="40"/>
      <c r="J34" s="222"/>
    </row>
    <row r="35" spans="1:10">
      <c r="A35" s="81"/>
      <c r="C35" s="35"/>
      <c r="D35" s="84"/>
      <c r="F35" s="84"/>
      <c r="J35" s="222"/>
    </row>
    <row r="36" spans="1:10">
      <c r="A36" s="181" t="s">
        <v>111</v>
      </c>
      <c r="C36" s="35"/>
      <c r="D36" s="84"/>
      <c r="F36" s="84"/>
      <c r="J36" s="222"/>
    </row>
    <row r="37" spans="1:10" ht="30">
      <c r="A37" s="226" t="s">
        <v>112</v>
      </c>
      <c r="C37" s="35"/>
      <c r="D37" s="84"/>
      <c r="F37" s="84"/>
      <c r="J37" s="222"/>
    </row>
    <row r="38" spans="1:10">
      <c r="A38" s="227" t="s">
        <v>119</v>
      </c>
      <c r="B38" s="92"/>
      <c r="C38" s="176"/>
      <c r="D38" s="243">
        <v>-223</v>
      </c>
      <c r="E38" s="269"/>
      <c r="F38" s="243">
        <f>-297-14-42</f>
        <v>-353</v>
      </c>
      <c r="J38" s="222"/>
    </row>
    <row r="39" spans="1:10" ht="30">
      <c r="A39" s="227" t="s">
        <v>113</v>
      </c>
      <c r="C39" s="35"/>
      <c r="D39" s="229">
        <v>0</v>
      </c>
      <c r="F39" s="229">
        <v>0</v>
      </c>
      <c r="J39" s="222"/>
    </row>
    <row r="40" spans="1:10">
      <c r="A40" s="227"/>
      <c r="C40" s="35"/>
      <c r="D40" s="278">
        <f>SUM(D38:D39)</f>
        <v>-223</v>
      </c>
      <c r="E40" s="137"/>
      <c r="F40" s="278">
        <f>SUM(F38:F39)</f>
        <v>-353</v>
      </c>
      <c r="J40" s="222"/>
    </row>
    <row r="41" spans="1:10" ht="30">
      <c r="A41" s="226" t="s">
        <v>114</v>
      </c>
      <c r="C41" s="35"/>
      <c r="D41" s="84"/>
      <c r="F41" s="84"/>
      <c r="J41" s="222"/>
    </row>
    <row r="42" spans="1:10">
      <c r="A42" s="176" t="s">
        <v>122</v>
      </c>
      <c r="B42" s="176"/>
      <c r="C42" s="38"/>
      <c r="D42" s="243">
        <v>3333</v>
      </c>
      <c r="F42" s="243">
        <f>1755+26</f>
        <v>1781</v>
      </c>
      <c r="J42" s="222"/>
    </row>
    <row r="43" spans="1:10" ht="30.75" thickBot="1">
      <c r="A43" s="227" t="s">
        <v>115</v>
      </c>
      <c r="B43" s="41"/>
      <c r="C43" s="41"/>
      <c r="D43" s="293">
        <v>0</v>
      </c>
      <c r="E43" s="228"/>
      <c r="F43" s="293">
        <v>0</v>
      </c>
      <c r="J43" s="222"/>
    </row>
    <row r="44" spans="1:10">
      <c r="A44" s="176"/>
      <c r="B44" s="92"/>
      <c r="C44" s="38"/>
      <c r="D44" s="253">
        <f>SUM(D42:D43)</f>
        <v>3333</v>
      </c>
      <c r="F44" s="253">
        <f>SUM(F42:F43)</f>
        <v>1781</v>
      </c>
      <c r="J44" s="223"/>
    </row>
    <row r="45" spans="1:10" ht="17.25" customHeight="1" thickBot="1">
      <c r="A45" s="230" t="s">
        <v>116</v>
      </c>
      <c r="B45" s="92"/>
      <c r="C45" s="38"/>
      <c r="D45" s="279">
        <f>D40+D44</f>
        <v>3110</v>
      </c>
      <c r="F45" s="279">
        <f>F40+F44</f>
        <v>1428</v>
      </c>
      <c r="J45" s="223"/>
    </row>
    <row r="46" spans="1:10" ht="17.25" customHeight="1">
      <c r="A46" s="176"/>
      <c r="B46" s="92"/>
      <c r="C46" s="38"/>
      <c r="D46" s="39"/>
      <c r="F46" s="39"/>
      <c r="J46" s="223"/>
    </row>
    <row r="47" spans="1:10" ht="15.75" thickBot="1">
      <c r="A47" s="230" t="s">
        <v>117</v>
      </c>
      <c r="C47" s="35"/>
      <c r="D47" s="192">
        <f>D34+D45</f>
        <v>28568</v>
      </c>
      <c r="E47" s="138"/>
      <c r="F47" s="192">
        <f>F34+F45</f>
        <v>11084</v>
      </c>
    </row>
    <row r="48" spans="1:10" ht="5.25" customHeight="1" thickTop="1">
      <c r="A48" s="83"/>
      <c r="B48" s="85"/>
      <c r="C48" s="191"/>
      <c r="D48" s="191"/>
      <c r="E48" s="85"/>
      <c r="F48" s="191"/>
    </row>
    <row r="49" spans="1:13" ht="13.5" customHeight="1">
      <c r="A49" s="173" t="s">
        <v>139</v>
      </c>
      <c r="B49" s="85"/>
      <c r="C49" s="191"/>
      <c r="D49" s="191"/>
      <c r="E49" s="85"/>
      <c r="F49" s="191"/>
    </row>
    <row r="50" spans="1:13" ht="13.5" customHeight="1">
      <c r="A50" s="65" t="s">
        <v>103</v>
      </c>
      <c r="B50" s="178"/>
      <c r="C50" s="177"/>
      <c r="D50" s="243">
        <f>D34</f>
        <v>25458</v>
      </c>
      <c r="E50" s="178"/>
      <c r="F50" s="243">
        <f>F34+32</f>
        <v>9688</v>
      </c>
      <c r="I50" s="218"/>
      <c r="J50" s="218"/>
      <c r="K50" s="218"/>
      <c r="L50" s="218"/>
      <c r="M50" s="218"/>
    </row>
    <row r="51" spans="1:13" ht="13.5" customHeight="1">
      <c r="A51" s="176" t="s">
        <v>105</v>
      </c>
      <c r="B51" s="178"/>
      <c r="C51" s="177"/>
      <c r="D51" s="243">
        <v>0</v>
      </c>
      <c r="E51" s="178"/>
      <c r="F51" s="243">
        <f>-32</f>
        <v>-32</v>
      </c>
      <c r="I51" s="194"/>
      <c r="J51" s="195"/>
    </row>
    <row r="52" spans="1:13" ht="5.25" customHeight="1">
      <c r="A52" s="136"/>
      <c r="B52" s="85"/>
      <c r="C52" s="191"/>
      <c r="D52" s="191"/>
      <c r="E52" s="85"/>
      <c r="F52" s="191"/>
    </row>
    <row r="53" spans="1:13" ht="13.5" customHeight="1">
      <c r="A53" s="173" t="s">
        <v>104</v>
      </c>
      <c r="B53" s="85"/>
      <c r="C53" s="191"/>
      <c r="D53" s="191"/>
      <c r="E53" s="85"/>
      <c r="F53" s="191"/>
    </row>
    <row r="54" spans="1:13">
      <c r="A54" s="65" t="s">
        <v>103</v>
      </c>
      <c r="B54" s="178"/>
      <c r="C54" s="177"/>
      <c r="D54" s="243">
        <f>D47</f>
        <v>28568</v>
      </c>
      <c r="E54" s="178"/>
      <c r="F54" s="243">
        <f>F47+32</f>
        <v>11116</v>
      </c>
    </row>
    <row r="55" spans="1:13">
      <c r="A55" s="81" t="s">
        <v>105</v>
      </c>
      <c r="B55" s="178"/>
      <c r="C55" s="177"/>
      <c r="D55" s="243">
        <v>0</v>
      </c>
      <c r="E55" s="178"/>
      <c r="F55" s="243">
        <v>-32</v>
      </c>
    </row>
    <row r="56" spans="1:13" ht="6.75" customHeight="1">
      <c r="A56" s="81"/>
      <c r="B56" s="178"/>
      <c r="C56" s="177"/>
      <c r="D56" s="243"/>
      <c r="E56" s="178"/>
      <c r="F56" s="243"/>
    </row>
    <row r="57" spans="1:13" ht="17.25" customHeight="1">
      <c r="A57" s="82" t="s">
        <v>155</v>
      </c>
      <c r="B57" s="35">
        <v>11</v>
      </c>
      <c r="C57" s="231" t="s">
        <v>118</v>
      </c>
      <c r="D57" s="232">
        <v>9.84</v>
      </c>
      <c r="E57" s="193"/>
      <c r="F57" s="232">
        <v>3.75</v>
      </c>
      <c r="I57" s="195"/>
    </row>
    <row r="58" spans="1:13">
      <c r="A58" s="121"/>
      <c r="B58" s="215"/>
      <c r="C58" s="75"/>
      <c r="D58" s="277"/>
      <c r="E58" s="233"/>
      <c r="F58" s="295"/>
      <c r="G58" s="43"/>
    </row>
    <row r="59" spans="1:13">
      <c r="A59" s="211"/>
      <c r="G59" s="43"/>
      <c r="I59" s="219"/>
    </row>
    <row r="60" spans="1:13">
      <c r="A60" s="211"/>
    </row>
    <row r="61" spans="1:13">
      <c r="A61" s="280"/>
      <c r="B61" s="65"/>
      <c r="C61" s="65"/>
      <c r="D61" s="65"/>
      <c r="E61" s="65"/>
      <c r="F61" s="65"/>
    </row>
    <row r="62" spans="1:13">
      <c r="A62" s="65"/>
      <c r="B62" s="65"/>
      <c r="C62" s="65"/>
      <c r="D62" s="65"/>
      <c r="E62" s="65"/>
      <c r="F62" s="65"/>
    </row>
    <row r="63" spans="1:13">
      <c r="A63" s="65"/>
    </row>
    <row r="64" spans="1:13">
      <c r="A64" s="214" t="s">
        <v>135</v>
      </c>
      <c r="B64" s="216"/>
      <c r="C64" s="86" t="s">
        <v>108</v>
      </c>
      <c r="D64" s="89"/>
      <c r="E64" s="69"/>
      <c r="F64" s="89"/>
      <c r="G64" s="20"/>
      <c r="H64" s="20"/>
    </row>
    <row r="65" spans="1:8">
      <c r="A65" s="121" t="s">
        <v>39</v>
      </c>
      <c r="B65" s="216"/>
      <c r="C65" s="24"/>
      <c r="D65" s="23"/>
      <c r="E65" s="69"/>
      <c r="F65" s="301" t="s">
        <v>109</v>
      </c>
      <c r="G65" s="301"/>
      <c r="H65" s="301"/>
    </row>
    <row r="66" spans="1:8">
      <c r="A66" s="88"/>
      <c r="B66" s="215"/>
      <c r="C66" s="76"/>
      <c r="D66" s="89"/>
      <c r="E66" s="89"/>
      <c r="F66" s="89"/>
    </row>
    <row r="67" spans="1:8">
      <c r="A67" s="65"/>
    </row>
    <row r="68" spans="1:8">
      <c r="A68" s="65"/>
    </row>
    <row r="69" spans="1:8">
      <c r="A69" s="65"/>
    </row>
    <row r="70" spans="1:8">
      <c r="A70" s="65"/>
    </row>
    <row r="71" spans="1:8">
      <c r="A71" s="65"/>
    </row>
    <row r="72" spans="1:8">
      <c r="A72" s="65"/>
    </row>
    <row r="73" spans="1:8">
      <c r="A73" s="65"/>
    </row>
    <row r="74" spans="1:8">
      <c r="A74" s="65"/>
    </row>
    <row r="75" spans="1:8">
      <c r="A75" s="65"/>
    </row>
  </sheetData>
  <mergeCells count="3">
    <mergeCell ref="A1:F1"/>
    <mergeCell ref="A2:F2"/>
    <mergeCell ref="F65:H65"/>
  </mergeCells>
  <phoneticPr fontId="0" type="noConversion"/>
  <pageMargins left="0.77" right="0.35433070866141736" top="0.59055118110236227" bottom="0.43" header="0.39370078740157483" footer="0.15748031496062992"/>
  <pageSetup paperSize="9" scale="73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04"/>
  <sheetViews>
    <sheetView view="pageBreakPreview" topLeftCell="A34" zoomScaleNormal="100" zoomScaleSheetLayoutView="100" workbookViewId="0">
      <selection activeCell="B57" sqref="B57"/>
    </sheetView>
  </sheetViews>
  <sheetFormatPr defaultRowHeight="15"/>
  <cols>
    <col min="1" max="1" width="51" style="20" customWidth="1"/>
    <col min="2" max="2" width="15.28515625" style="69" customWidth="1"/>
    <col min="3" max="3" width="4.5703125" style="24" customWidth="1"/>
    <col min="4" max="4" width="16.85546875" style="43" customWidth="1"/>
    <col min="5" max="5" width="2.7109375" style="43" customWidth="1"/>
    <col min="6" max="6" width="16.85546875" style="245" customWidth="1"/>
    <col min="7" max="7" width="2" style="20" bestFit="1" customWidth="1"/>
    <col min="8" max="16384" width="9.140625" style="20"/>
  </cols>
  <sheetData>
    <row r="1" spans="1:8">
      <c r="A1" s="19" t="str">
        <f>'Cover '!A1</f>
        <v>ГРУПА НЕОХИМ</v>
      </c>
      <c r="B1" s="66"/>
      <c r="C1" s="19"/>
      <c r="D1" s="61"/>
      <c r="E1" s="61"/>
      <c r="F1" s="61"/>
    </row>
    <row r="2" spans="1:8" s="22" customFormat="1">
      <c r="A2" s="182" t="s">
        <v>88</v>
      </c>
      <c r="B2" s="183"/>
      <c r="C2" s="62"/>
      <c r="D2" s="62"/>
      <c r="E2" s="62"/>
      <c r="F2" s="62"/>
      <c r="G2" s="47"/>
    </row>
    <row r="3" spans="1:8" ht="15" customHeight="1">
      <c r="A3" s="62" t="s">
        <v>153</v>
      </c>
      <c r="B3" s="184"/>
      <c r="C3" s="47"/>
      <c r="D3" s="47"/>
      <c r="E3" s="47"/>
      <c r="F3" s="47"/>
      <c r="G3" s="43"/>
    </row>
    <row r="4" spans="1:8" ht="29.25">
      <c r="A4" s="43"/>
      <c r="B4" s="180" t="s">
        <v>4</v>
      </c>
      <c r="C4" s="74"/>
      <c r="D4" s="190" t="s">
        <v>154</v>
      </c>
      <c r="E4" s="90"/>
      <c r="F4" s="190" t="s">
        <v>136</v>
      </c>
      <c r="G4" s="43"/>
    </row>
    <row r="5" spans="1:8" ht="17.25" customHeight="1">
      <c r="A5" s="43"/>
      <c r="B5" s="74"/>
      <c r="C5" s="74"/>
      <c r="D5" s="179" t="s">
        <v>93</v>
      </c>
      <c r="E5" s="179"/>
      <c r="F5" s="179" t="s">
        <v>93</v>
      </c>
      <c r="G5" s="43"/>
    </row>
    <row r="6" spans="1:8" ht="17.25" customHeight="1">
      <c r="A6" s="43"/>
      <c r="B6" s="74"/>
      <c r="C6" s="74"/>
      <c r="D6" s="179"/>
      <c r="E6" s="179"/>
      <c r="F6" s="179"/>
      <c r="G6" s="43"/>
    </row>
    <row r="7" spans="1:8" ht="17.25" customHeight="1">
      <c r="A7" s="182" t="s">
        <v>60</v>
      </c>
      <c r="B7" s="74"/>
      <c r="C7" s="74"/>
      <c r="D7" s="179"/>
      <c r="E7" s="179"/>
      <c r="F7" s="179"/>
      <c r="G7" s="43"/>
    </row>
    <row r="8" spans="1:8">
      <c r="A8" s="182" t="s">
        <v>10</v>
      </c>
      <c r="B8" s="70"/>
      <c r="C8" s="42"/>
      <c r="D8" s="89"/>
      <c r="E8" s="89"/>
      <c r="F8" s="89"/>
      <c r="G8" s="43"/>
    </row>
    <row r="9" spans="1:8">
      <c r="A9" s="93" t="s">
        <v>70</v>
      </c>
      <c r="B9" s="255">
        <v>12</v>
      </c>
      <c r="C9" s="42"/>
      <c r="D9" s="94">
        <v>91679</v>
      </c>
      <c r="E9" s="89"/>
      <c r="F9" s="247">
        <v>99086</v>
      </c>
      <c r="G9" s="43"/>
    </row>
    <row r="10" spans="1:8">
      <c r="A10" s="95" t="s">
        <v>31</v>
      </c>
      <c r="B10" s="255">
        <v>13</v>
      </c>
      <c r="C10" s="42"/>
      <c r="D10" s="94">
        <v>208</v>
      </c>
      <c r="E10" s="94"/>
      <c r="F10" s="247">
        <v>194</v>
      </c>
      <c r="G10" s="43"/>
    </row>
    <row r="11" spans="1:8">
      <c r="A11" s="248" t="s">
        <v>74</v>
      </c>
      <c r="B11" s="255">
        <v>14</v>
      </c>
      <c r="C11" s="244"/>
      <c r="D11" s="247">
        <v>0</v>
      </c>
      <c r="E11" s="247"/>
      <c r="F11" s="247">
        <v>0</v>
      </c>
      <c r="G11" s="245"/>
    </row>
    <row r="12" spans="1:8">
      <c r="A12" s="95" t="s">
        <v>35</v>
      </c>
      <c r="B12" s="255"/>
      <c r="C12" s="42"/>
      <c r="D12" s="94">
        <v>4</v>
      </c>
      <c r="E12" s="94"/>
      <c r="F12" s="247">
        <v>4</v>
      </c>
      <c r="G12" s="43"/>
    </row>
    <row r="13" spans="1:8">
      <c r="A13" s="95" t="s">
        <v>80</v>
      </c>
      <c r="B13" s="255"/>
      <c r="C13" s="42"/>
      <c r="D13" s="94">
        <v>668</v>
      </c>
      <c r="E13" s="94"/>
      <c r="F13" s="247">
        <f>563+88</f>
        <v>651</v>
      </c>
      <c r="G13" s="64"/>
      <c r="H13" s="275"/>
    </row>
    <row r="14" spans="1:8">
      <c r="A14" s="89"/>
      <c r="B14" s="70"/>
      <c r="C14" s="42"/>
      <c r="D14" s="96">
        <f>SUM(D9:D13)</f>
        <v>92559</v>
      </c>
      <c r="E14" s="97"/>
      <c r="F14" s="96">
        <f>SUM(F9:F13)</f>
        <v>99935</v>
      </c>
      <c r="G14" s="43"/>
    </row>
    <row r="15" spans="1:8">
      <c r="A15" s="182" t="s">
        <v>11</v>
      </c>
      <c r="B15" s="70"/>
      <c r="C15" s="42"/>
      <c r="D15" s="97"/>
      <c r="E15" s="97"/>
      <c r="F15" s="97"/>
      <c r="G15" s="43"/>
    </row>
    <row r="16" spans="1:8">
      <c r="A16" s="93" t="s">
        <v>8</v>
      </c>
      <c r="B16" s="255">
        <v>15</v>
      </c>
      <c r="C16" s="76"/>
      <c r="D16" s="63">
        <v>24535</v>
      </c>
      <c r="E16" s="63"/>
      <c r="F16" s="63">
        <v>26629</v>
      </c>
      <c r="G16" s="43"/>
    </row>
    <row r="17" spans="1:16">
      <c r="A17" s="93" t="s">
        <v>100</v>
      </c>
      <c r="B17" s="255">
        <v>16</v>
      </c>
      <c r="C17" s="76"/>
      <c r="D17" s="63">
        <v>3269</v>
      </c>
      <c r="E17" s="63"/>
      <c r="F17" s="63">
        <v>2460</v>
      </c>
      <c r="G17" s="43"/>
    </row>
    <row r="18" spans="1:16">
      <c r="A18" s="93" t="s">
        <v>18</v>
      </c>
      <c r="B18" s="255">
        <v>17</v>
      </c>
      <c r="C18" s="76"/>
      <c r="D18" s="63">
        <v>5</v>
      </c>
      <c r="E18" s="63"/>
      <c r="F18" s="63">
        <v>10</v>
      </c>
      <c r="G18" s="43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>
      <c r="A19" s="89" t="s">
        <v>32</v>
      </c>
      <c r="B19" s="255">
        <v>18</v>
      </c>
      <c r="C19" s="76"/>
      <c r="D19" s="63">
        <v>2397</v>
      </c>
      <c r="E19" s="63"/>
      <c r="F19" s="63">
        <v>2955</v>
      </c>
      <c r="G19" s="64"/>
    </row>
    <row r="20" spans="1:16">
      <c r="A20" s="93" t="s">
        <v>49</v>
      </c>
      <c r="B20" s="255">
        <v>19</v>
      </c>
      <c r="C20" s="76"/>
      <c r="D20" s="63">
        <v>52984</v>
      </c>
      <c r="E20" s="63"/>
      <c r="F20" s="63">
        <v>1207</v>
      </c>
      <c r="G20" s="43"/>
    </row>
    <row r="21" spans="1:16">
      <c r="A21" s="254"/>
      <c r="B21" s="70"/>
      <c r="C21" s="244"/>
      <c r="D21" s="96">
        <f>SUM(D16:D20)</f>
        <v>83190</v>
      </c>
      <c r="E21" s="97"/>
      <c r="F21" s="96">
        <f>SUM(F16:F20)</f>
        <v>33261</v>
      </c>
      <c r="G21" s="43"/>
    </row>
    <row r="22" spans="1:16" s="242" customFormat="1">
      <c r="A22" s="254"/>
      <c r="B22" s="70"/>
      <c r="C22" s="244"/>
      <c r="D22" s="97"/>
      <c r="E22" s="97"/>
      <c r="F22" s="97"/>
      <c r="G22" s="245"/>
    </row>
    <row r="23" spans="1:16" s="242" customFormat="1">
      <c r="A23" s="272" t="s">
        <v>128</v>
      </c>
      <c r="B23" s="281"/>
      <c r="C23" s="244"/>
      <c r="D23" s="273">
        <v>0</v>
      </c>
      <c r="E23" s="97"/>
      <c r="F23" s="273">
        <v>0</v>
      </c>
      <c r="G23" s="245"/>
    </row>
    <row r="24" spans="1:16">
      <c r="A24" s="93"/>
      <c r="B24" s="255"/>
      <c r="C24" s="76"/>
      <c r="D24" s="64"/>
      <c r="E24" s="64"/>
      <c r="F24" s="64"/>
      <c r="G24" s="43"/>
    </row>
    <row r="25" spans="1:16" ht="15.75" thickBot="1">
      <c r="A25" s="182" t="s">
        <v>94</v>
      </c>
      <c r="B25" s="70"/>
      <c r="C25" s="42"/>
      <c r="D25" s="98">
        <f>SUM(D14+D21)+D23</f>
        <v>175749</v>
      </c>
      <c r="E25" s="97"/>
      <c r="F25" s="98">
        <f>SUM(F14+F21)+F23</f>
        <v>133196</v>
      </c>
      <c r="G25" s="43"/>
    </row>
    <row r="26" spans="1:16" ht="15.75" thickTop="1">
      <c r="A26" s="93"/>
      <c r="B26" s="255"/>
      <c r="C26" s="76"/>
      <c r="D26" s="89"/>
      <c r="E26" s="89"/>
      <c r="F26" s="89"/>
      <c r="G26" s="43"/>
    </row>
    <row r="27" spans="1:16">
      <c r="A27" s="182" t="s">
        <v>16</v>
      </c>
      <c r="B27" s="74"/>
      <c r="C27" s="74"/>
      <c r="D27" s="84"/>
      <c r="E27" s="92"/>
      <c r="F27" s="84"/>
      <c r="G27" s="43"/>
    </row>
    <row r="28" spans="1:16">
      <c r="A28" s="185" t="s">
        <v>97</v>
      </c>
      <c r="B28" s="74"/>
      <c r="C28" s="74"/>
      <c r="D28" s="84"/>
      <c r="E28" s="92"/>
      <c r="F28" s="84"/>
      <c r="G28" s="43"/>
    </row>
    <row r="29" spans="1:16" ht="29.25">
      <c r="A29" s="186" t="s">
        <v>89</v>
      </c>
      <c r="B29" s="74"/>
      <c r="C29" s="74"/>
      <c r="D29" s="84"/>
      <c r="E29" s="92"/>
      <c r="F29" s="84"/>
      <c r="G29" s="43"/>
    </row>
    <row r="30" spans="1:16">
      <c r="A30" s="93" t="s">
        <v>36</v>
      </c>
      <c r="B30" s="282"/>
      <c r="C30" s="42"/>
      <c r="D30" s="63">
        <v>2654</v>
      </c>
      <c r="E30" s="63"/>
      <c r="F30" s="63">
        <v>2654</v>
      </c>
      <c r="G30" s="43"/>
    </row>
    <row r="31" spans="1:16">
      <c r="A31" s="93" t="s">
        <v>54</v>
      </c>
      <c r="B31" s="282"/>
      <c r="C31" s="42"/>
      <c r="D31" s="63">
        <v>-3575</v>
      </c>
      <c r="E31" s="63"/>
      <c r="F31" s="63">
        <v>-3575</v>
      </c>
      <c r="G31" s="43"/>
    </row>
    <row r="32" spans="1:16">
      <c r="A32" s="93" t="s">
        <v>77</v>
      </c>
      <c r="B32" s="282"/>
      <c r="C32" s="42"/>
      <c r="D32" s="63">
        <f>303-38</f>
        <v>265</v>
      </c>
      <c r="E32" s="63"/>
      <c r="F32" s="63">
        <f>303-38</f>
        <v>265</v>
      </c>
      <c r="G32" s="43"/>
    </row>
    <row r="33" spans="1:7">
      <c r="A33" s="93" t="s">
        <v>123</v>
      </c>
      <c r="B33" s="70"/>
      <c r="C33" s="42"/>
      <c r="D33" s="63">
        <v>100578</v>
      </c>
      <c r="E33" s="63"/>
      <c r="F33" s="63">
        <f>75243-26+88+38</f>
        <v>75343</v>
      </c>
      <c r="G33" s="43"/>
    </row>
    <row r="34" spans="1:7">
      <c r="A34" s="93" t="s">
        <v>98</v>
      </c>
      <c r="B34" s="70"/>
      <c r="C34" s="42"/>
      <c r="D34" s="63">
        <v>3517</v>
      </c>
      <c r="E34" s="63"/>
      <c r="F34" s="63">
        <f>2226+26</f>
        <v>2252</v>
      </c>
      <c r="G34" s="43"/>
    </row>
    <row r="35" spans="1:7">
      <c r="A35" s="43"/>
      <c r="B35" s="255"/>
      <c r="C35" s="42"/>
      <c r="D35" s="99">
        <f>SUM(D30:D34)</f>
        <v>103439</v>
      </c>
      <c r="E35" s="100"/>
      <c r="F35" s="99">
        <f>SUM(F30:F34)</f>
        <v>76939</v>
      </c>
    </row>
    <row r="36" spans="1:7" ht="5.25" customHeight="1">
      <c r="A36" s="43"/>
      <c r="B36" s="255"/>
      <c r="C36" s="42"/>
      <c r="D36" s="100"/>
      <c r="E36" s="100"/>
      <c r="F36" s="100"/>
    </row>
    <row r="37" spans="1:7">
      <c r="A37" s="136" t="s">
        <v>105</v>
      </c>
      <c r="B37" s="255"/>
      <c r="C37" s="42"/>
      <c r="D37" s="100">
        <v>-57</v>
      </c>
      <c r="E37" s="100"/>
      <c r="F37" s="100">
        <v>-57</v>
      </c>
    </row>
    <row r="38" spans="1:7" ht="6" customHeight="1">
      <c r="A38" s="182"/>
      <c r="B38" s="255"/>
      <c r="C38" s="42"/>
      <c r="D38" s="100"/>
      <c r="E38" s="100"/>
      <c r="F38" s="100"/>
    </row>
    <row r="39" spans="1:7" ht="20.25" customHeight="1">
      <c r="A39" s="185" t="s">
        <v>81</v>
      </c>
      <c r="B39" s="283">
        <v>20</v>
      </c>
      <c r="C39" s="42"/>
      <c r="D39" s="207">
        <f>D37+D35</f>
        <v>103382</v>
      </c>
      <c r="E39" s="100"/>
      <c r="F39" s="207">
        <f>F37+F35</f>
        <v>76882</v>
      </c>
    </row>
    <row r="40" spans="1:7">
      <c r="A40" s="187"/>
      <c r="B40" s="70"/>
      <c r="C40" s="42"/>
      <c r="D40" s="100"/>
      <c r="E40" s="100"/>
      <c r="F40" s="100"/>
    </row>
    <row r="41" spans="1:7">
      <c r="A41" s="182" t="s">
        <v>50</v>
      </c>
      <c r="B41" s="282"/>
      <c r="C41" s="42"/>
      <c r="D41" s="100"/>
      <c r="E41" s="100"/>
      <c r="F41" s="100"/>
    </row>
    <row r="42" spans="1:7">
      <c r="A42" s="93" t="s">
        <v>90</v>
      </c>
      <c r="B42" s="282">
        <v>21</v>
      </c>
      <c r="C42" s="42"/>
      <c r="D42" s="101">
        <v>6990</v>
      </c>
      <c r="E42" s="100"/>
      <c r="F42" s="101">
        <v>13553</v>
      </c>
    </row>
    <row r="43" spans="1:7">
      <c r="A43" s="93" t="s">
        <v>143</v>
      </c>
      <c r="B43" s="282">
        <v>22</v>
      </c>
      <c r="C43" s="42"/>
      <c r="D43" s="63">
        <v>31</v>
      </c>
      <c r="E43" s="63"/>
      <c r="F43" s="63">
        <v>85</v>
      </c>
    </row>
    <row r="44" spans="1:7">
      <c r="A44" s="93" t="s">
        <v>67</v>
      </c>
      <c r="B44" s="282">
        <v>23</v>
      </c>
      <c r="C44" s="42"/>
      <c r="D44" s="101">
        <v>30</v>
      </c>
      <c r="E44" s="100"/>
      <c r="F44" s="101">
        <v>156</v>
      </c>
    </row>
    <row r="45" spans="1:7">
      <c r="A45" s="81" t="s">
        <v>65</v>
      </c>
      <c r="B45" s="282"/>
      <c r="C45" s="42"/>
      <c r="D45" s="63">
        <v>1865</v>
      </c>
      <c r="E45" s="63"/>
      <c r="F45" s="63">
        <v>1687</v>
      </c>
      <c r="G45" s="43"/>
    </row>
    <row r="46" spans="1:7">
      <c r="A46" s="246" t="s">
        <v>133</v>
      </c>
      <c r="B46" s="282">
        <v>24</v>
      </c>
      <c r="C46" s="42"/>
      <c r="D46" s="63">
        <v>187</v>
      </c>
      <c r="E46" s="63"/>
      <c r="F46" s="63">
        <v>224</v>
      </c>
      <c r="G46" s="43"/>
    </row>
    <row r="47" spans="1:7">
      <c r="B47" s="255"/>
      <c r="C47" s="188"/>
      <c r="D47" s="99">
        <f>SUM(D42:D46)</f>
        <v>9103</v>
      </c>
      <c r="E47" s="100"/>
      <c r="F47" s="99">
        <f>SUM(F42:F46)</f>
        <v>15705</v>
      </c>
      <c r="G47" s="43"/>
    </row>
    <row r="48" spans="1:7">
      <c r="B48" s="255"/>
      <c r="C48" s="188"/>
      <c r="D48" s="100"/>
      <c r="E48" s="100"/>
      <c r="F48" s="100"/>
      <c r="G48" s="43"/>
    </row>
    <row r="49" spans="1:7">
      <c r="A49" s="182" t="s">
        <v>33</v>
      </c>
      <c r="B49" s="284"/>
      <c r="C49" s="188"/>
      <c r="D49" s="89"/>
      <c r="E49" s="89"/>
      <c r="F49" s="89"/>
      <c r="G49" s="43"/>
    </row>
    <row r="50" spans="1:7">
      <c r="A50" s="102" t="s">
        <v>91</v>
      </c>
      <c r="B50" s="255">
        <v>25</v>
      </c>
      <c r="C50" s="188"/>
      <c r="D50" s="63">
        <v>12757</v>
      </c>
      <c r="E50" s="89"/>
      <c r="F50" s="63">
        <v>3913</v>
      </c>
      <c r="G50" s="43"/>
    </row>
    <row r="51" spans="1:7">
      <c r="A51" s="102" t="s">
        <v>51</v>
      </c>
      <c r="B51" s="255">
        <v>21</v>
      </c>
      <c r="C51" s="76"/>
      <c r="D51" s="63">
        <v>7392</v>
      </c>
      <c r="E51" s="89"/>
      <c r="F51" s="63">
        <v>8247</v>
      </c>
      <c r="G51" s="43"/>
    </row>
    <row r="52" spans="1:7">
      <c r="A52" s="102" t="s">
        <v>19</v>
      </c>
      <c r="B52" s="255">
        <v>26</v>
      </c>
      <c r="C52" s="188"/>
      <c r="D52" s="63">
        <v>22997</v>
      </c>
      <c r="E52" s="103"/>
      <c r="F52" s="63">
        <v>12747</v>
      </c>
      <c r="G52" s="43"/>
    </row>
    <row r="53" spans="1:7">
      <c r="A53" s="102" t="s">
        <v>20</v>
      </c>
      <c r="B53" s="255">
        <v>27</v>
      </c>
      <c r="C53" s="76"/>
      <c r="D53" s="63">
        <v>13543</v>
      </c>
      <c r="E53" s="89"/>
      <c r="F53" s="63">
        <v>11194</v>
      </c>
      <c r="G53" s="43"/>
    </row>
    <row r="54" spans="1:7">
      <c r="A54" s="102" t="s">
        <v>63</v>
      </c>
      <c r="B54" s="255">
        <v>28</v>
      </c>
      <c r="C54" s="76"/>
      <c r="D54" s="63">
        <v>1903</v>
      </c>
      <c r="E54" s="103"/>
      <c r="F54" s="63">
        <v>1646</v>
      </c>
      <c r="G54" s="43"/>
    </row>
    <row r="55" spans="1:7">
      <c r="A55" s="102" t="s">
        <v>55</v>
      </c>
      <c r="B55" s="255">
        <v>29</v>
      </c>
      <c r="C55" s="76"/>
      <c r="D55" s="63">
        <v>1329</v>
      </c>
      <c r="E55" s="103"/>
      <c r="F55" s="63">
        <v>304</v>
      </c>
      <c r="G55" s="43"/>
    </row>
    <row r="56" spans="1:7">
      <c r="A56" s="102" t="s">
        <v>34</v>
      </c>
      <c r="B56" s="255">
        <v>30</v>
      </c>
      <c r="C56" s="42"/>
      <c r="D56" s="63">
        <v>3343</v>
      </c>
      <c r="E56" s="103"/>
      <c r="F56" s="63">
        <v>2558</v>
      </c>
      <c r="G56" s="43"/>
    </row>
    <row r="57" spans="1:7" ht="18" customHeight="1">
      <c r="B57" s="70"/>
      <c r="C57" s="42"/>
      <c r="D57" s="99">
        <f>SUM(D50:D56)</f>
        <v>63264</v>
      </c>
      <c r="E57" s="100"/>
      <c r="F57" s="99">
        <f>SUM(F50:F56)</f>
        <v>40609</v>
      </c>
      <c r="G57" s="43"/>
    </row>
    <row r="58" spans="1:7">
      <c r="A58" s="185" t="s">
        <v>95</v>
      </c>
      <c r="B58" s="70"/>
      <c r="C58" s="42"/>
      <c r="D58" s="135">
        <f>D47+D57</f>
        <v>72367</v>
      </c>
      <c r="E58" s="97"/>
      <c r="F58" s="135">
        <f>F47+F57</f>
        <v>56314</v>
      </c>
      <c r="G58" s="43"/>
    </row>
    <row r="59" spans="1:7">
      <c r="A59" s="182"/>
      <c r="B59" s="70"/>
      <c r="C59" s="42"/>
      <c r="D59" s="97"/>
      <c r="E59" s="97"/>
      <c r="F59" s="97"/>
      <c r="G59" s="43"/>
    </row>
    <row r="60" spans="1:7" ht="15.75" thickBot="1">
      <c r="A60" s="182" t="s">
        <v>96</v>
      </c>
      <c r="B60" s="255"/>
      <c r="D60" s="104">
        <f>D39+D58</f>
        <v>175749</v>
      </c>
      <c r="E60" s="100"/>
      <c r="F60" s="104">
        <f>F39+F58</f>
        <v>133196</v>
      </c>
    </row>
    <row r="61" spans="1:7" ht="15.75" thickTop="1">
      <c r="A61" s="91"/>
      <c r="B61" s="255"/>
      <c r="D61" s="89"/>
      <c r="E61" s="89"/>
      <c r="F61" s="89"/>
    </row>
    <row r="62" spans="1:7">
      <c r="A62" s="89"/>
      <c r="B62" s="255"/>
      <c r="D62" s="68"/>
      <c r="E62" s="89"/>
      <c r="F62" s="68"/>
    </row>
    <row r="63" spans="1:7">
      <c r="A63" s="211"/>
      <c r="B63" s="74"/>
      <c r="C63" s="74"/>
      <c r="D63" s="74"/>
      <c r="E63" s="35"/>
      <c r="F63" s="74"/>
      <c r="G63" s="43"/>
    </row>
    <row r="64" spans="1:7">
      <c r="A64" s="206"/>
      <c r="B64" s="74"/>
      <c r="C64" s="74"/>
      <c r="D64" s="74"/>
      <c r="E64" s="35"/>
      <c r="F64" s="74"/>
      <c r="G64" s="41"/>
    </row>
    <row r="65" spans="1:7">
      <c r="A65" s="280"/>
      <c r="B65" s="74"/>
      <c r="C65" s="74"/>
      <c r="D65" s="74"/>
      <c r="E65" s="35"/>
      <c r="F65" s="74"/>
      <c r="G65" s="41"/>
    </row>
    <row r="66" spans="1:7">
      <c r="A66" s="213"/>
      <c r="B66" s="74"/>
      <c r="C66" s="74"/>
      <c r="D66" s="74"/>
      <c r="E66" s="35"/>
      <c r="F66" s="74"/>
      <c r="G66" s="41"/>
    </row>
    <row r="67" spans="1:7">
      <c r="A67" s="212"/>
      <c r="B67" s="74"/>
      <c r="C67" s="74"/>
      <c r="D67" s="74"/>
      <c r="E67" s="35"/>
      <c r="F67" s="74"/>
      <c r="G67" s="41"/>
    </row>
    <row r="68" spans="1:7">
      <c r="A68" s="213"/>
      <c r="B68" s="74"/>
      <c r="C68" s="74"/>
      <c r="D68" s="74"/>
      <c r="E68" s="35"/>
      <c r="F68" s="74"/>
      <c r="G68" s="41"/>
    </row>
    <row r="69" spans="1:7">
      <c r="A69" s="65"/>
      <c r="B69" s="74"/>
      <c r="C69" s="74"/>
      <c r="D69" s="74"/>
      <c r="E69" s="35"/>
      <c r="F69" s="74"/>
      <c r="G69" s="41"/>
    </row>
    <row r="70" spans="1:7">
      <c r="A70" s="86" t="s">
        <v>135</v>
      </c>
      <c r="B70" s="255"/>
      <c r="C70" s="86" t="s">
        <v>108</v>
      </c>
      <c r="D70" s="89"/>
      <c r="E70" s="69"/>
      <c r="F70" s="89"/>
    </row>
    <row r="71" spans="1:7">
      <c r="A71" s="87" t="s">
        <v>39</v>
      </c>
      <c r="B71" s="255"/>
      <c r="D71" s="23"/>
      <c r="E71" s="69"/>
      <c r="F71" s="301" t="s">
        <v>109</v>
      </c>
      <c r="G71" s="301"/>
    </row>
    <row r="72" spans="1:7">
      <c r="A72" s="88"/>
      <c r="B72" s="255"/>
      <c r="C72" s="76"/>
      <c r="D72" s="89"/>
      <c r="E72" s="89"/>
      <c r="F72" s="89"/>
      <c r="G72" s="41"/>
    </row>
    <row r="73" spans="1:7">
      <c r="A73" s="23"/>
      <c r="B73" s="255"/>
      <c r="D73" s="89"/>
      <c r="E73" s="89"/>
      <c r="F73" s="89"/>
    </row>
    <row r="74" spans="1:7">
      <c r="A74" s="23"/>
      <c r="B74" s="285"/>
      <c r="C74" s="23"/>
      <c r="D74" s="89"/>
      <c r="E74" s="89"/>
      <c r="F74" s="89"/>
    </row>
    <row r="75" spans="1:7">
      <c r="A75" s="23"/>
      <c r="B75" s="285"/>
      <c r="C75" s="23"/>
      <c r="D75" s="89"/>
      <c r="E75" s="89"/>
      <c r="F75" s="89"/>
    </row>
    <row r="76" spans="1:7">
      <c r="A76" s="23"/>
      <c r="B76" s="285"/>
      <c r="C76" s="23"/>
      <c r="D76" s="89"/>
      <c r="E76" s="89"/>
      <c r="F76" s="89"/>
    </row>
    <row r="77" spans="1:7">
      <c r="A77" s="23"/>
      <c r="B77" s="285"/>
      <c r="C77" s="23"/>
      <c r="D77" s="89"/>
      <c r="E77" s="89"/>
      <c r="F77" s="89"/>
    </row>
    <row r="78" spans="1:7">
      <c r="A78" s="23"/>
      <c r="B78" s="285"/>
      <c r="C78" s="23"/>
      <c r="D78" s="89"/>
      <c r="E78" s="89"/>
      <c r="F78" s="89"/>
    </row>
    <row r="79" spans="1:7">
      <c r="A79" s="23"/>
      <c r="B79" s="285"/>
      <c r="C79" s="23"/>
      <c r="D79" s="89"/>
      <c r="E79" s="89"/>
      <c r="F79" s="89"/>
    </row>
    <row r="80" spans="1:7">
      <c r="A80" s="23"/>
      <c r="B80" s="285"/>
      <c r="C80" s="23"/>
      <c r="D80" s="89"/>
      <c r="E80" s="89"/>
      <c r="F80" s="89"/>
    </row>
    <row r="81" spans="1:6">
      <c r="A81" s="23"/>
      <c r="B81" s="285"/>
      <c r="C81" s="23"/>
      <c r="D81" s="89"/>
      <c r="E81" s="89"/>
      <c r="F81" s="89"/>
    </row>
    <row r="82" spans="1:6">
      <c r="A82" s="23"/>
      <c r="B82" s="285"/>
      <c r="C82" s="23"/>
      <c r="D82" s="89"/>
      <c r="E82" s="89"/>
      <c r="F82" s="89"/>
    </row>
    <row r="83" spans="1:6">
      <c r="A83" s="23"/>
      <c r="B83" s="285"/>
      <c r="C83" s="23"/>
      <c r="D83" s="89"/>
      <c r="E83" s="89"/>
      <c r="F83" s="89"/>
    </row>
    <row r="84" spans="1:6">
      <c r="A84" s="23"/>
      <c r="B84" s="285"/>
      <c r="C84" s="23"/>
      <c r="D84" s="89"/>
      <c r="E84" s="89"/>
      <c r="F84" s="89"/>
    </row>
    <row r="85" spans="1:6">
      <c r="A85" s="23"/>
      <c r="B85" s="105"/>
      <c r="C85" s="23"/>
      <c r="D85" s="89"/>
      <c r="E85" s="89"/>
      <c r="F85" s="89"/>
    </row>
    <row r="86" spans="1:6">
      <c r="A86" s="23"/>
      <c r="B86" s="105"/>
      <c r="C86" s="23"/>
      <c r="D86" s="89"/>
      <c r="E86" s="89"/>
      <c r="F86" s="89"/>
    </row>
    <row r="87" spans="1:6">
      <c r="A87" s="23"/>
      <c r="B87" s="105"/>
      <c r="C87" s="23"/>
      <c r="D87" s="89"/>
      <c r="E87" s="89"/>
      <c r="F87" s="89"/>
    </row>
    <row r="88" spans="1:6">
      <c r="A88" s="23"/>
      <c r="B88" s="105"/>
      <c r="C88" s="23"/>
      <c r="D88" s="89"/>
      <c r="E88" s="89"/>
      <c r="F88" s="89"/>
    </row>
    <row r="89" spans="1:6">
      <c r="A89" s="23"/>
      <c r="B89" s="105"/>
      <c r="C89" s="23"/>
      <c r="D89" s="89"/>
      <c r="E89" s="89"/>
      <c r="F89" s="89"/>
    </row>
    <row r="90" spans="1:6">
      <c r="A90" s="23"/>
      <c r="B90" s="105"/>
      <c r="C90" s="23"/>
      <c r="D90" s="89"/>
      <c r="E90" s="89"/>
      <c r="F90" s="89"/>
    </row>
    <row r="91" spans="1:6">
      <c r="A91" s="23"/>
      <c r="B91" s="105"/>
      <c r="C91" s="23"/>
      <c r="D91" s="89"/>
      <c r="E91" s="89"/>
      <c r="F91" s="89"/>
    </row>
    <row r="92" spans="1:6">
      <c r="A92" s="23"/>
      <c r="B92" s="105"/>
      <c r="C92" s="23"/>
      <c r="D92" s="89"/>
      <c r="E92" s="89"/>
      <c r="F92" s="89"/>
    </row>
    <row r="93" spans="1:6">
      <c r="A93" s="23"/>
      <c r="B93" s="105"/>
      <c r="C93" s="23"/>
      <c r="D93" s="89"/>
      <c r="E93" s="89"/>
      <c r="F93" s="89"/>
    </row>
    <row r="94" spans="1:6">
      <c r="A94" s="23"/>
      <c r="B94" s="105"/>
      <c r="C94" s="23"/>
      <c r="D94" s="89"/>
      <c r="E94" s="89"/>
      <c r="F94" s="89"/>
    </row>
    <row r="95" spans="1:6">
      <c r="A95" s="23"/>
      <c r="B95" s="105"/>
      <c r="C95" s="23"/>
      <c r="D95" s="89"/>
      <c r="E95" s="89"/>
      <c r="F95" s="89"/>
    </row>
    <row r="96" spans="1:6">
      <c r="A96" s="23"/>
      <c r="B96" s="105"/>
      <c r="C96" s="23"/>
      <c r="D96" s="89"/>
      <c r="E96" s="89"/>
      <c r="F96" s="89"/>
    </row>
    <row r="97" spans="1:6">
      <c r="A97" s="23"/>
      <c r="B97" s="105"/>
      <c r="C97" s="23"/>
      <c r="D97" s="89"/>
      <c r="E97" s="89"/>
      <c r="F97" s="89"/>
    </row>
    <row r="98" spans="1:6">
      <c r="A98" s="23"/>
      <c r="B98" s="105"/>
      <c r="C98" s="23"/>
      <c r="D98" s="89"/>
      <c r="E98" s="89"/>
      <c r="F98" s="89"/>
    </row>
    <row r="99" spans="1:6">
      <c r="A99" s="23"/>
      <c r="B99" s="105"/>
      <c r="C99" s="23"/>
      <c r="D99" s="89"/>
      <c r="E99" s="89"/>
      <c r="F99" s="89"/>
    </row>
    <row r="100" spans="1:6">
      <c r="A100" s="23"/>
      <c r="B100" s="105"/>
      <c r="C100" s="23"/>
      <c r="D100" s="89"/>
      <c r="E100" s="89"/>
      <c r="F100" s="89"/>
    </row>
    <row r="101" spans="1:6">
      <c r="A101" s="23"/>
      <c r="B101" s="105"/>
      <c r="C101" s="23"/>
      <c r="D101" s="89"/>
      <c r="E101" s="89"/>
      <c r="F101" s="89"/>
    </row>
    <row r="102" spans="1:6">
      <c r="B102" s="71"/>
      <c r="C102" s="20"/>
    </row>
    <row r="103" spans="1:6">
      <c r="B103" s="71"/>
      <c r="C103" s="20"/>
    </row>
    <row r="104" spans="1:6">
      <c r="B104" s="71"/>
      <c r="C104" s="20"/>
    </row>
  </sheetData>
  <mergeCells count="1">
    <mergeCell ref="F71:G71"/>
  </mergeCells>
  <phoneticPr fontId="0" type="noConversion"/>
  <printOptions horizontalCentered="1"/>
  <pageMargins left="0.94488188976377963" right="0.35433070866141736" top="0.39370078740157483" bottom="0.27559055118110237" header="0.35433070866141736" footer="0.23622047244094491"/>
  <pageSetup paperSize="9" scale="67" firstPageNumber="2" orientation="portrait" blackAndWhite="1" useFirstPageNumber="1" r:id="rId1"/>
  <headerFooter alignWithMargins="0">
    <oddFooter>&amp;R&amp;P</oddFooter>
  </headerFooter>
  <colBreaks count="1" manualBreakCount="1">
    <brk id="7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58"/>
  <sheetViews>
    <sheetView view="pageBreakPreview" topLeftCell="A10" zoomScaleNormal="100" zoomScaleSheetLayoutView="100" workbookViewId="0">
      <selection activeCell="B41" sqref="B41"/>
    </sheetView>
  </sheetViews>
  <sheetFormatPr defaultColWidth="7.85546875" defaultRowHeight="15.75"/>
  <cols>
    <col min="1" max="1" width="65.7109375" style="33" customWidth="1"/>
    <col min="2" max="2" width="11" style="17" bestFit="1" customWidth="1"/>
    <col min="3" max="3" width="17" style="18" customWidth="1"/>
    <col min="4" max="4" width="2.28515625" style="10" customWidth="1"/>
    <col min="5" max="5" width="17" style="18" customWidth="1"/>
    <col min="6" max="6" width="2" style="10" customWidth="1"/>
    <col min="7" max="7" width="8.140625" style="3" customWidth="1"/>
    <col min="8" max="8" width="23.85546875" style="9" customWidth="1"/>
    <col min="9" max="9" width="10.5703125" style="9" customWidth="1"/>
    <col min="10" max="10" width="13.28515625" style="9" customWidth="1"/>
    <col min="11" max="12" width="9.140625" style="9" customWidth="1"/>
    <col min="13" max="16384" width="7.85546875" style="9"/>
  </cols>
  <sheetData>
    <row r="1" spans="1:12" s="4" customFormat="1" ht="15">
      <c r="A1" s="303" t="str">
        <f>'Cover '!A1</f>
        <v>ГРУПА НЕОХИМ</v>
      </c>
      <c r="B1" s="304"/>
      <c r="C1" s="304"/>
      <c r="D1" s="304"/>
      <c r="E1" s="304"/>
      <c r="F1" s="28"/>
      <c r="G1" s="3"/>
      <c r="H1" s="29"/>
    </row>
    <row r="2" spans="1:12" s="6" customFormat="1" ht="15">
      <c r="A2" s="305" t="s">
        <v>92</v>
      </c>
      <c r="B2" s="306"/>
      <c r="C2" s="306"/>
      <c r="D2" s="306"/>
      <c r="E2" s="306"/>
      <c r="F2" s="28"/>
      <c r="G2" s="5"/>
    </row>
    <row r="3" spans="1:12" s="6" customFormat="1" ht="15">
      <c r="A3" s="21" t="str">
        <f>IS!A3</f>
        <v>за годината, завършваща на 31 декември 2016 година</v>
      </c>
      <c r="B3" s="46"/>
      <c r="C3" s="28"/>
      <c r="D3" s="28"/>
      <c r="E3" s="28"/>
      <c r="F3" s="28"/>
      <c r="G3" s="5"/>
    </row>
    <row r="4" spans="1:12" s="6" customFormat="1" ht="15">
      <c r="A4" s="45"/>
      <c r="B4" s="46"/>
      <c r="C4" s="28"/>
      <c r="D4" s="28"/>
      <c r="E4" s="28"/>
      <c r="F4" s="28"/>
      <c r="G4" s="5"/>
    </row>
    <row r="5" spans="1:12" ht="10.5" customHeight="1">
      <c r="A5" s="106"/>
      <c r="B5" s="108"/>
      <c r="C5" s="80"/>
      <c r="D5" s="107"/>
      <c r="E5" s="80"/>
      <c r="F5" s="7"/>
      <c r="G5" s="8"/>
      <c r="H5" s="30"/>
    </row>
    <row r="6" spans="1:12" ht="18" customHeight="1">
      <c r="A6" s="196"/>
      <c r="B6" s="197" t="s">
        <v>4</v>
      </c>
      <c r="C6" s="198">
        <v>2016</v>
      </c>
      <c r="D6" s="198"/>
      <c r="E6" s="198">
        <v>2015</v>
      </c>
      <c r="F6" s="7"/>
      <c r="G6" s="199"/>
      <c r="H6" s="200"/>
    </row>
    <row r="7" spans="1:12" ht="20.25">
      <c r="A7" s="196"/>
      <c r="B7" s="201"/>
      <c r="C7" s="198" t="s">
        <v>93</v>
      </c>
      <c r="D7" s="198"/>
      <c r="E7" s="198" t="s">
        <v>93</v>
      </c>
      <c r="F7" s="7"/>
      <c r="G7" s="199"/>
      <c r="H7" s="200"/>
    </row>
    <row r="8" spans="1:12" ht="15">
      <c r="A8" s="123" t="s">
        <v>12</v>
      </c>
      <c r="B8" s="10"/>
      <c r="C8" s="13"/>
      <c r="D8" s="109"/>
      <c r="E8" s="13"/>
      <c r="F8" s="11"/>
      <c r="G8" s="202"/>
      <c r="H8" s="11"/>
      <c r="I8" s="12"/>
      <c r="J8" s="12"/>
    </row>
    <row r="9" spans="1:12" ht="15">
      <c r="A9" s="124" t="s">
        <v>5</v>
      </c>
      <c r="B9" s="10"/>
      <c r="C9" s="203">
        <v>289997</v>
      </c>
      <c r="D9" s="109"/>
      <c r="E9" s="203">
        <v>304930</v>
      </c>
      <c r="F9" s="11"/>
      <c r="G9" s="202"/>
      <c r="H9" s="11"/>
      <c r="I9" s="12"/>
    </row>
    <row r="10" spans="1:12" ht="15">
      <c r="A10" s="124" t="s">
        <v>6</v>
      </c>
      <c r="B10" s="10"/>
      <c r="C10" s="13">
        <v>-205606</v>
      </c>
      <c r="D10" s="109"/>
      <c r="E10" s="13">
        <f>-275584-1526</f>
        <v>-277110</v>
      </c>
      <c r="F10" s="11"/>
      <c r="G10" s="202"/>
      <c r="H10" s="11"/>
      <c r="I10" s="12"/>
      <c r="L10" s="12"/>
    </row>
    <row r="11" spans="1:12" ht="15">
      <c r="A11" s="124" t="s">
        <v>45</v>
      </c>
      <c r="B11" s="10"/>
      <c r="C11" s="13">
        <v>-25275</v>
      </c>
      <c r="D11" s="109"/>
      <c r="E11" s="13">
        <v>-22814</v>
      </c>
      <c r="F11" s="11"/>
      <c r="G11" s="202"/>
      <c r="H11" s="11"/>
      <c r="I11" s="12"/>
      <c r="L11" s="12"/>
    </row>
    <row r="12" spans="1:12" s="15" customFormat="1" ht="15">
      <c r="A12" s="124" t="s">
        <v>46</v>
      </c>
      <c r="B12" s="14"/>
      <c r="C12" s="13">
        <v>5992</v>
      </c>
      <c r="D12" s="109"/>
      <c r="E12" s="13">
        <v>19554</v>
      </c>
      <c r="F12" s="11"/>
      <c r="G12" s="204"/>
      <c r="H12" s="11"/>
      <c r="I12" s="12"/>
    </row>
    <row r="13" spans="1:12" s="15" customFormat="1" ht="15">
      <c r="A13" s="124" t="s">
        <v>37</v>
      </c>
      <c r="B13" s="14"/>
      <c r="C13" s="13">
        <v>-5557</v>
      </c>
      <c r="D13" s="109"/>
      <c r="E13" s="13">
        <v>-862</v>
      </c>
      <c r="F13" s="11"/>
      <c r="G13" s="204"/>
      <c r="H13" s="11"/>
      <c r="I13" s="12"/>
    </row>
    <row r="14" spans="1:12" s="15" customFormat="1" ht="15">
      <c r="A14" s="124" t="s">
        <v>7</v>
      </c>
      <c r="B14" s="14"/>
      <c r="C14" s="13">
        <v>-1922</v>
      </c>
      <c r="D14" s="109"/>
      <c r="E14" s="13">
        <v>-9</v>
      </c>
      <c r="F14" s="11"/>
      <c r="G14" s="204"/>
      <c r="H14" s="11"/>
      <c r="I14" s="12"/>
    </row>
    <row r="15" spans="1:12" s="15" customFormat="1" ht="15">
      <c r="A15" s="124" t="s">
        <v>48</v>
      </c>
      <c r="B15" s="14"/>
      <c r="C15" s="13">
        <v>-299</v>
      </c>
      <c r="D15" s="109"/>
      <c r="E15" s="13">
        <v>-755</v>
      </c>
      <c r="F15" s="11"/>
      <c r="G15" s="204"/>
      <c r="H15" s="11"/>
      <c r="I15" s="12"/>
    </row>
    <row r="16" spans="1:12" s="15" customFormat="1" ht="15">
      <c r="A16" s="124" t="s">
        <v>44</v>
      </c>
      <c r="B16" s="14"/>
      <c r="C16" s="13">
        <v>1</v>
      </c>
      <c r="D16" s="109"/>
      <c r="E16" s="13">
        <v>3</v>
      </c>
      <c r="F16" s="11"/>
      <c r="G16" s="204"/>
      <c r="H16" s="11"/>
      <c r="I16" s="12"/>
    </row>
    <row r="17" spans="1:10" s="15" customFormat="1" ht="15">
      <c r="A17" s="217" t="s">
        <v>110</v>
      </c>
      <c r="B17" s="14"/>
      <c r="C17" s="13">
        <v>1623</v>
      </c>
      <c r="D17" s="109"/>
      <c r="E17" s="13">
        <v>-3374</v>
      </c>
      <c r="F17" s="11"/>
      <c r="G17" s="204"/>
      <c r="H17" s="11"/>
      <c r="I17" s="12"/>
    </row>
    <row r="18" spans="1:10" s="15" customFormat="1" ht="15">
      <c r="A18" s="123" t="s">
        <v>120</v>
      </c>
      <c r="B18" s="14"/>
      <c r="C18" s="125">
        <f>SUM(C9:C17)</f>
        <v>58954</v>
      </c>
      <c r="D18" s="111"/>
      <c r="E18" s="125">
        <f>SUM(E9:E17)</f>
        <v>19563</v>
      </c>
      <c r="F18" s="11"/>
      <c r="G18" s="204"/>
      <c r="H18" s="11"/>
      <c r="I18" s="12"/>
    </row>
    <row r="19" spans="1:10" ht="15">
      <c r="A19" s="124"/>
      <c r="B19" s="10"/>
      <c r="C19" s="13"/>
      <c r="D19" s="109"/>
      <c r="E19" s="13"/>
      <c r="F19" s="11"/>
      <c r="G19" s="204"/>
      <c r="H19" s="11"/>
      <c r="I19" s="12"/>
    </row>
    <row r="20" spans="1:10" ht="15">
      <c r="A20" s="123" t="s">
        <v>13</v>
      </c>
      <c r="B20" s="10"/>
      <c r="C20" s="13"/>
      <c r="D20" s="109"/>
      <c r="E20" s="13"/>
      <c r="F20" s="11"/>
      <c r="G20" s="204"/>
      <c r="H20" s="11"/>
      <c r="I20" s="12"/>
    </row>
    <row r="21" spans="1:10" ht="15">
      <c r="A21" s="124" t="s">
        <v>30</v>
      </c>
      <c r="B21" s="10"/>
      <c r="C21" s="13">
        <v>-5739</v>
      </c>
      <c r="D21" s="109"/>
      <c r="E21" s="13">
        <v>-5211</v>
      </c>
      <c r="F21" s="11"/>
      <c r="G21" s="204"/>
      <c r="H21" s="11"/>
      <c r="I21" s="12"/>
    </row>
    <row r="22" spans="1:10" ht="15">
      <c r="A22" s="124" t="s">
        <v>29</v>
      </c>
      <c r="B22" s="10"/>
      <c r="C22" s="174">
        <v>355</v>
      </c>
      <c r="D22" s="109"/>
      <c r="E22" s="174">
        <v>1716</v>
      </c>
      <c r="F22" s="11"/>
      <c r="G22" s="204"/>
      <c r="H22" s="11"/>
      <c r="I22" s="12"/>
    </row>
    <row r="23" spans="1:10" ht="15.75" customHeight="1">
      <c r="A23" s="123" t="s">
        <v>40</v>
      </c>
      <c r="B23" s="10"/>
      <c r="C23" s="130">
        <f>SUM(C21:C22)</f>
        <v>-5384</v>
      </c>
      <c r="D23" s="111"/>
      <c r="E23" s="130">
        <f>SUM(E21:E22)</f>
        <v>-3495</v>
      </c>
      <c r="F23" s="11"/>
      <c r="G23" s="204"/>
      <c r="H23" s="11"/>
      <c r="I23" s="12"/>
    </row>
    <row r="24" spans="1:10" ht="15">
      <c r="A24" s="124"/>
      <c r="B24" s="10"/>
      <c r="C24" s="13"/>
      <c r="D24" s="109"/>
      <c r="E24" s="13"/>
      <c r="F24" s="11"/>
      <c r="G24" s="204"/>
      <c r="H24" s="11"/>
      <c r="I24" s="12"/>
    </row>
    <row r="25" spans="1:10" ht="15">
      <c r="A25" s="126" t="s">
        <v>14</v>
      </c>
      <c r="B25" s="10"/>
      <c r="C25" s="110"/>
      <c r="D25" s="111"/>
      <c r="E25" s="110"/>
      <c r="F25" s="31"/>
      <c r="G25" s="202"/>
      <c r="H25" s="11"/>
      <c r="I25" s="12"/>
      <c r="J25" s="12"/>
    </row>
    <row r="26" spans="1:10" ht="15">
      <c r="A26" s="124" t="s">
        <v>52</v>
      </c>
      <c r="B26" s="10"/>
      <c r="C26" s="13">
        <v>105270</v>
      </c>
      <c r="D26" s="109"/>
      <c r="E26" s="13">
        <v>192680</v>
      </c>
      <c r="F26" s="31"/>
      <c r="G26" s="202"/>
      <c r="H26" s="11"/>
      <c r="I26" s="12"/>
      <c r="J26" s="12"/>
    </row>
    <row r="27" spans="1:10" ht="15">
      <c r="A27" s="124" t="s">
        <v>53</v>
      </c>
      <c r="B27" s="10"/>
      <c r="C27" s="13">
        <v>-96420</v>
      </c>
      <c r="D27" s="109"/>
      <c r="E27" s="13">
        <v>-203700</v>
      </c>
      <c r="F27" s="31"/>
      <c r="G27" s="202"/>
      <c r="H27" s="11"/>
      <c r="I27" s="12"/>
      <c r="J27" s="12"/>
    </row>
    <row r="28" spans="1:10" ht="16.5" customHeight="1">
      <c r="A28" s="124" t="s">
        <v>43</v>
      </c>
      <c r="B28" s="10"/>
      <c r="C28" s="13">
        <v>850</v>
      </c>
      <c r="D28" s="109"/>
      <c r="E28" s="13">
        <v>3150</v>
      </c>
      <c r="F28" s="11"/>
      <c r="G28" s="202"/>
      <c r="H28" s="11"/>
      <c r="I28" s="12"/>
      <c r="J28" s="12"/>
    </row>
    <row r="29" spans="1:10" ht="15">
      <c r="A29" s="124" t="s">
        <v>56</v>
      </c>
      <c r="B29" s="10"/>
      <c r="C29" s="13">
        <v>-8258</v>
      </c>
      <c r="D29" s="109"/>
      <c r="E29" s="13">
        <v>-6722</v>
      </c>
      <c r="F29" s="11"/>
      <c r="G29" s="202"/>
      <c r="H29" s="11"/>
      <c r="I29" s="12"/>
      <c r="J29" s="12"/>
    </row>
    <row r="30" spans="1:10" ht="17.25" customHeight="1">
      <c r="A30" s="124" t="s">
        <v>42</v>
      </c>
      <c r="B30" s="10"/>
      <c r="C30" s="13">
        <v>-896</v>
      </c>
      <c r="D30" s="109"/>
      <c r="E30" s="13">
        <v>-1248</v>
      </c>
      <c r="F30" s="11"/>
      <c r="G30" s="202"/>
      <c r="H30" s="11"/>
      <c r="I30" s="12"/>
      <c r="J30" s="12"/>
    </row>
    <row r="31" spans="1:10" ht="15">
      <c r="A31" s="124" t="s">
        <v>15</v>
      </c>
      <c r="B31" s="10"/>
      <c r="C31" s="13">
        <v>-75</v>
      </c>
      <c r="E31" s="13">
        <v>-69</v>
      </c>
      <c r="F31" s="11"/>
      <c r="G31" s="202"/>
      <c r="H31" s="11"/>
      <c r="I31" s="12"/>
      <c r="J31" s="12"/>
    </row>
    <row r="32" spans="1:10" ht="15">
      <c r="A32" s="124" t="s">
        <v>57</v>
      </c>
      <c r="B32" s="10"/>
      <c r="C32" s="13">
        <v>-2020</v>
      </c>
      <c r="D32" s="109"/>
      <c r="E32" s="13">
        <v>-1</v>
      </c>
      <c r="F32" s="11"/>
      <c r="G32" s="202"/>
      <c r="H32" s="11"/>
      <c r="I32" s="12"/>
      <c r="J32" s="12"/>
    </row>
    <row r="33" spans="1:8" ht="15">
      <c r="A33" s="123" t="s">
        <v>161</v>
      </c>
      <c r="B33" s="10"/>
      <c r="C33" s="125">
        <f>SUM(C26:C32)</f>
        <v>-1549</v>
      </c>
      <c r="D33" s="32"/>
      <c r="E33" s="125">
        <f>SUM(E26:E32)</f>
        <v>-15910</v>
      </c>
      <c r="F33" s="16"/>
      <c r="G33" s="204"/>
    </row>
    <row r="34" spans="1:8" ht="15">
      <c r="A34" s="128"/>
      <c r="B34" s="10"/>
      <c r="C34" s="13"/>
      <c r="E34" s="13"/>
      <c r="G34" s="204"/>
    </row>
    <row r="35" spans="1:8" s="15" customFormat="1" ht="28.5">
      <c r="A35" s="129" t="s">
        <v>141</v>
      </c>
      <c r="B35" s="14"/>
      <c r="C35" s="130">
        <f>SUM(C18,C23,C33)</f>
        <v>52021</v>
      </c>
      <c r="D35" s="32"/>
      <c r="E35" s="130">
        <f>SUM(E18,E23,E33)</f>
        <v>158</v>
      </c>
      <c r="F35" s="32"/>
      <c r="G35" s="202"/>
    </row>
    <row r="36" spans="1:8" ht="15">
      <c r="A36" s="128"/>
      <c r="B36" s="10"/>
      <c r="C36" s="13"/>
      <c r="E36" s="13"/>
      <c r="G36" s="204"/>
    </row>
    <row r="37" spans="1:8" s="48" customFormat="1" ht="15">
      <c r="A37" s="128" t="s">
        <v>41</v>
      </c>
      <c r="B37" s="10"/>
      <c r="C37" s="13">
        <f>E39</f>
        <v>942</v>
      </c>
      <c r="D37" s="131"/>
      <c r="E37" s="13">
        <v>784</v>
      </c>
      <c r="F37" s="10"/>
      <c r="G37" s="204"/>
    </row>
    <row r="38" spans="1:8" s="48" customFormat="1" ht="15">
      <c r="A38" s="128"/>
      <c r="B38" s="10"/>
      <c r="C38" s="13"/>
      <c r="D38" s="10"/>
      <c r="E38" s="13"/>
      <c r="F38" s="10"/>
      <c r="G38" s="204"/>
    </row>
    <row r="39" spans="1:8" s="49" customFormat="1" ht="20.25" customHeight="1" thickBot="1">
      <c r="A39" s="129" t="s">
        <v>78</v>
      </c>
      <c r="B39" s="10">
        <v>19</v>
      </c>
      <c r="C39" s="132">
        <f>SUM(C35,C37)</f>
        <v>52963</v>
      </c>
      <c r="D39" s="111"/>
      <c r="E39" s="132">
        <f>SUM(E35,E37)</f>
        <v>942</v>
      </c>
      <c r="F39" s="31"/>
      <c r="G39" s="202"/>
    </row>
    <row r="40" spans="1:8" s="49" customFormat="1" thickTop="1">
      <c r="A40" s="133"/>
      <c r="B40" s="10"/>
      <c r="C40" s="110"/>
      <c r="D40" s="111"/>
      <c r="E40" s="110"/>
      <c r="F40" s="31"/>
      <c r="G40" s="202"/>
    </row>
    <row r="41" spans="1:8" s="265" customFormat="1" ht="15">
      <c r="A41" s="288"/>
      <c r="B41" s="289"/>
      <c r="C41" s="289"/>
      <c r="D41" s="290"/>
      <c r="E41" s="289"/>
      <c r="F41" s="10"/>
      <c r="G41" s="204"/>
    </row>
    <row r="42" spans="1:8" s="265" customFormat="1" ht="15">
      <c r="A42" s="211"/>
      <c r="B42" s="74"/>
      <c r="C42" s="74"/>
      <c r="D42" s="74"/>
      <c r="E42" s="74"/>
      <c r="F42" s="243"/>
      <c r="G42" s="245"/>
      <c r="H42" s="41"/>
    </row>
    <row r="43" spans="1:8" ht="15">
      <c r="A43" s="280"/>
      <c r="B43" s="74"/>
      <c r="C43" s="74"/>
      <c r="D43" s="74"/>
      <c r="E43" s="74"/>
      <c r="F43" s="34"/>
      <c r="G43" s="41"/>
      <c r="H43" s="41"/>
    </row>
    <row r="44" spans="1:8" ht="15">
      <c r="A44" s="212"/>
      <c r="B44" s="74"/>
      <c r="C44" s="74"/>
      <c r="D44" s="74"/>
      <c r="E44" s="74"/>
      <c r="F44" s="34"/>
      <c r="G44" s="41"/>
      <c r="H44" s="41"/>
    </row>
    <row r="45" spans="1:8" ht="15">
      <c r="A45" s="213"/>
      <c r="B45" s="74"/>
      <c r="C45" s="74"/>
      <c r="D45" s="74"/>
      <c r="E45" s="74"/>
      <c r="F45" s="34"/>
      <c r="G45" s="41"/>
      <c r="H45" s="41"/>
    </row>
    <row r="46" spans="1:8" ht="15">
      <c r="A46" s="65"/>
      <c r="B46" s="74"/>
      <c r="C46" s="74"/>
      <c r="D46" s="74"/>
      <c r="E46" s="74"/>
      <c r="F46" s="34"/>
      <c r="G46" s="41"/>
      <c r="H46" s="41"/>
    </row>
    <row r="47" spans="1:8" ht="15">
      <c r="A47" s="86" t="s">
        <v>135</v>
      </c>
      <c r="B47" s="69"/>
      <c r="C47" s="86" t="s">
        <v>108</v>
      </c>
      <c r="D47" s="89"/>
      <c r="E47" s="86"/>
      <c r="F47" s="89"/>
      <c r="G47" s="20"/>
      <c r="H47" s="20"/>
    </row>
    <row r="48" spans="1:8" ht="15">
      <c r="A48" s="240" t="s">
        <v>39</v>
      </c>
      <c r="B48" s="69"/>
      <c r="C48" s="238"/>
      <c r="D48" s="238"/>
      <c r="E48" s="307" t="s">
        <v>109</v>
      </c>
      <c r="F48" s="307"/>
      <c r="G48" s="307"/>
    </row>
    <row r="49" spans="1:6" ht="15" customHeight="1">
      <c r="A49" s="302"/>
      <c r="B49" s="302"/>
      <c r="C49" s="302"/>
      <c r="D49" s="302"/>
      <c r="E49" s="302"/>
      <c r="F49" s="302"/>
    </row>
    <row r="50" spans="1:6" ht="15">
      <c r="A50" s="36"/>
    </row>
    <row r="51" spans="1:6" ht="15">
      <c r="A51" s="78"/>
    </row>
    <row r="52" spans="1:6" ht="15">
      <c r="A52" s="72"/>
    </row>
    <row r="53" spans="1:6" ht="15">
      <c r="A53" s="37"/>
    </row>
    <row r="54" spans="1:6" ht="15">
      <c r="A54" s="25"/>
    </row>
    <row r="55" spans="1:6" ht="15">
      <c r="A55" s="26"/>
    </row>
    <row r="56" spans="1:6" ht="15">
      <c r="A56" s="25"/>
    </row>
    <row r="57" spans="1:6" ht="15">
      <c r="A57" s="1"/>
    </row>
    <row r="58" spans="1:6" ht="15">
      <c r="A58" s="1"/>
    </row>
  </sheetData>
  <mergeCells count="4">
    <mergeCell ref="A49:F49"/>
    <mergeCell ref="A1:E1"/>
    <mergeCell ref="A2:E2"/>
    <mergeCell ref="E48:G48"/>
  </mergeCells>
  <phoneticPr fontId="0" type="noConversion"/>
  <printOptions horizontalCentered="1"/>
  <pageMargins left="0.94488188976377963" right="0.51181102362204722" top="0.51181102362204722" bottom="0.51181102362204722" header="0.23622047244094491" footer="0.23622047244094491"/>
  <pageSetup paperSize="9" scale="71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6"/>
  <sheetViews>
    <sheetView view="pageBreakPreview" zoomScaleNormal="85" zoomScaleSheetLayoutView="100" workbookViewId="0">
      <selection activeCell="M32" sqref="M32:S32"/>
    </sheetView>
  </sheetViews>
  <sheetFormatPr defaultRowHeight="15"/>
  <cols>
    <col min="1" max="1" width="69.140625" style="27" customWidth="1"/>
    <col min="2" max="2" width="14.7109375" style="27" customWidth="1"/>
    <col min="3" max="3" width="10.85546875" style="27" customWidth="1"/>
    <col min="4" max="4" width="0.85546875" style="27" customWidth="1"/>
    <col min="5" max="5" width="11.28515625" style="27" customWidth="1"/>
    <col min="6" max="6" width="0.85546875" style="27" customWidth="1"/>
    <col min="7" max="7" width="9.5703125" style="27" customWidth="1"/>
    <col min="8" max="8" width="0.85546875" style="27" customWidth="1"/>
    <col min="9" max="9" width="15.28515625" style="27" customWidth="1"/>
    <col min="10" max="10" width="0.85546875" style="27" customWidth="1"/>
    <col min="11" max="11" width="14.42578125" style="27" customWidth="1"/>
    <col min="12" max="12" width="0.85546875" style="27" customWidth="1"/>
    <col min="13" max="13" width="11.28515625" style="27" bestFit="1" customWidth="1"/>
    <col min="14" max="14" width="0.85546875" style="27" customWidth="1"/>
    <col min="15" max="15" width="9.5703125" style="164" customWidth="1"/>
    <col min="16" max="16" width="0.85546875" style="27" customWidth="1"/>
    <col min="17" max="17" width="17.28515625" style="27" customWidth="1"/>
    <col min="18" max="18" width="0.85546875" style="27" customWidth="1"/>
    <col min="19" max="19" width="14.7109375" style="27" customWidth="1"/>
    <col min="20" max="20" width="1.140625" style="27" customWidth="1"/>
    <col min="21" max="21" width="1.85546875" style="27" customWidth="1"/>
    <col min="22" max="16384" width="9.140625" style="27"/>
  </cols>
  <sheetData>
    <row r="1" spans="1:19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40"/>
      <c r="P1" s="141"/>
      <c r="Q1" s="141"/>
    </row>
    <row r="2" spans="1:19" ht="18" customHeight="1">
      <c r="A2" s="311" t="s">
        <v>82</v>
      </c>
      <c r="B2" s="311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9" ht="18" customHeight="1">
      <c r="A3" s="45" t="str">
        <f>CFS!A3</f>
        <v>за годината, завършваща на 31 декември 2016 година</v>
      </c>
      <c r="B3" s="45"/>
      <c r="C3" s="142"/>
      <c r="D3" s="142"/>
      <c r="E3" s="142"/>
      <c r="F3" s="142"/>
      <c r="G3" s="142"/>
      <c r="H3" s="142"/>
      <c r="I3" s="237"/>
      <c r="J3" s="237"/>
      <c r="K3" s="237"/>
      <c r="L3" s="142"/>
      <c r="M3" s="142"/>
      <c r="N3" s="142"/>
      <c r="O3" s="143"/>
    </row>
    <row r="4" spans="1:19" ht="18" customHeight="1">
      <c r="A4" s="45"/>
      <c r="B4" s="45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9" ht="25.5">
      <c r="A5" s="144"/>
      <c r="B5" s="144"/>
      <c r="C5" s="313" t="s">
        <v>83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51"/>
      <c r="Q5" s="205" t="s">
        <v>105</v>
      </c>
      <c r="R5" s="139"/>
      <c r="S5" s="145" t="s">
        <v>47</v>
      </c>
    </row>
    <row r="6" spans="1:19" s="51" customFormat="1" ht="2.25" customHeight="1">
      <c r="A6" s="314"/>
      <c r="B6" s="146"/>
      <c r="C6" s="310"/>
      <c r="D6" s="148"/>
      <c r="H6" s="148"/>
      <c r="J6" s="148"/>
      <c r="L6" s="148"/>
      <c r="N6" s="148"/>
      <c r="P6" s="149"/>
      <c r="Q6" s="310"/>
      <c r="R6" s="147"/>
      <c r="S6" s="149"/>
    </row>
    <row r="7" spans="1:19" s="52" customFormat="1" ht="16.5" customHeight="1">
      <c r="A7" s="314"/>
      <c r="C7" s="310"/>
      <c r="D7" s="151"/>
      <c r="H7" s="151"/>
      <c r="J7" s="151"/>
      <c r="K7" s="309" t="s">
        <v>123</v>
      </c>
      <c r="L7" s="309"/>
      <c r="M7" s="309"/>
      <c r="N7" s="151"/>
      <c r="P7" s="152"/>
      <c r="Q7" s="310"/>
      <c r="R7" s="147"/>
      <c r="S7" s="152"/>
    </row>
    <row r="8" spans="1:19" s="52" customFormat="1" ht="94.5">
      <c r="A8" s="271"/>
      <c r="B8" s="150" t="s">
        <v>4</v>
      </c>
      <c r="C8" s="270" t="s">
        <v>36</v>
      </c>
      <c r="D8" s="151"/>
      <c r="E8" s="270" t="s">
        <v>54</v>
      </c>
      <c r="F8" s="270"/>
      <c r="G8" s="270" t="s">
        <v>17</v>
      </c>
      <c r="H8" s="270"/>
      <c r="I8" s="270" t="s">
        <v>121</v>
      </c>
      <c r="J8" s="151"/>
      <c r="K8" s="270" t="s">
        <v>129</v>
      </c>
      <c r="L8" s="151"/>
      <c r="M8" s="270" t="s">
        <v>124</v>
      </c>
      <c r="N8" s="151"/>
      <c r="O8" s="147" t="s">
        <v>84</v>
      </c>
      <c r="P8" s="152"/>
      <c r="Q8" s="147"/>
      <c r="R8" s="147"/>
      <c r="S8" s="152"/>
    </row>
    <row r="9" spans="1:19" s="53" customFormat="1" ht="26.25" customHeight="1">
      <c r="A9" s="153"/>
      <c r="B9" s="153"/>
      <c r="C9" s="208" t="s">
        <v>93</v>
      </c>
      <c r="D9" s="209"/>
      <c r="E9" s="208" t="s">
        <v>93</v>
      </c>
      <c r="F9" s="209"/>
      <c r="G9" s="208" t="s">
        <v>93</v>
      </c>
      <c r="H9" s="209"/>
      <c r="I9" s="208" t="s">
        <v>93</v>
      </c>
      <c r="J9" s="209"/>
      <c r="K9" s="208" t="s">
        <v>93</v>
      </c>
      <c r="L9" s="209"/>
      <c r="M9" s="208" t="s">
        <v>93</v>
      </c>
      <c r="N9" s="209"/>
      <c r="O9" s="208" t="s">
        <v>93</v>
      </c>
      <c r="P9" s="210"/>
      <c r="Q9" s="208" t="s">
        <v>93</v>
      </c>
      <c r="R9" s="209"/>
      <c r="S9" s="208" t="s">
        <v>93</v>
      </c>
    </row>
    <row r="10" spans="1:19" s="52" customFormat="1">
      <c r="A10" s="155"/>
      <c r="B10" s="155"/>
      <c r="C10" s="156"/>
      <c r="D10" s="156"/>
      <c r="E10" s="156"/>
      <c r="F10" s="156"/>
      <c r="G10" s="156"/>
      <c r="H10" s="156"/>
      <c r="I10" s="156"/>
      <c r="J10" s="156"/>
      <c r="K10" s="154"/>
      <c r="L10" s="156"/>
      <c r="M10" s="154"/>
      <c r="N10" s="156"/>
      <c r="O10" s="156"/>
    </row>
    <row r="11" spans="1:19" s="112" customFormat="1">
      <c r="A11" s="258" t="s">
        <v>156</v>
      </c>
      <c r="B11" s="234"/>
      <c r="C11" s="157">
        <v>2654</v>
      </c>
      <c r="D11" s="267"/>
      <c r="E11" s="157">
        <v>-3575</v>
      </c>
      <c r="F11" s="267"/>
      <c r="G11" s="157">
        <v>303</v>
      </c>
      <c r="H11" s="267"/>
      <c r="I11" s="157">
        <v>471</v>
      </c>
      <c r="J11" s="267"/>
      <c r="K11" s="157">
        <v>-746</v>
      </c>
      <c r="L11" s="267"/>
      <c r="M11" s="157">
        <v>66716</v>
      </c>
      <c r="N11" s="113"/>
      <c r="O11" s="157">
        <f>SUM(C11:M11)</f>
        <v>65823</v>
      </c>
      <c r="P11" s="113"/>
      <c r="Q11" s="157">
        <v>-25</v>
      </c>
      <c r="R11" s="158"/>
      <c r="S11" s="157">
        <f>SUM(O11:Q11)</f>
        <v>65798</v>
      </c>
    </row>
    <row r="12" spans="1:19" s="112" customFormat="1" ht="6" customHeight="1">
      <c r="A12" s="271"/>
      <c r="B12" s="234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113"/>
      <c r="O12" s="158"/>
      <c r="P12" s="113"/>
      <c r="Q12" s="113"/>
      <c r="R12" s="113"/>
      <c r="S12" s="113"/>
    </row>
    <row r="13" spans="1:19" s="112" customFormat="1">
      <c r="A13" s="175" t="s">
        <v>137</v>
      </c>
      <c r="B13" s="234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113"/>
      <c r="O13" s="158"/>
      <c r="P13" s="113"/>
      <c r="Q13" s="113"/>
      <c r="R13" s="113"/>
      <c r="S13" s="113"/>
    </row>
    <row r="14" spans="1:19" s="112" customFormat="1" ht="6" customHeight="1">
      <c r="A14" s="159"/>
      <c r="B14" s="235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113"/>
      <c r="O14" s="158"/>
      <c r="P14" s="113"/>
      <c r="Q14" s="113"/>
      <c r="R14" s="113"/>
      <c r="S14" s="113"/>
    </row>
    <row r="15" spans="1:19" s="163" customFormat="1" ht="17.25" customHeight="1">
      <c r="A15" s="274" t="s">
        <v>130</v>
      </c>
      <c r="B15" s="236"/>
      <c r="C15" s="259">
        <f>SUM(C16:C19)</f>
        <v>0</v>
      </c>
      <c r="D15" s="249"/>
      <c r="E15" s="259">
        <f>SUM(E16:E19)</f>
        <v>0</v>
      </c>
      <c r="F15" s="249"/>
      <c r="G15" s="264">
        <f>SUM(G16:G19)</f>
        <v>-38</v>
      </c>
      <c r="H15" s="249"/>
      <c r="I15" s="264">
        <f>SUM(I16:I19)</f>
        <v>1781</v>
      </c>
      <c r="J15" s="249"/>
      <c r="K15" s="263">
        <f>SUM(K16:K19)</f>
        <v>-353</v>
      </c>
      <c r="L15" s="249"/>
      <c r="M15" s="263">
        <f>SUM(M16:M19)</f>
        <v>9726</v>
      </c>
      <c r="N15" s="114"/>
      <c r="O15" s="262">
        <f>SUM(O16:O19)</f>
        <v>11116</v>
      </c>
      <c r="P15" s="158"/>
      <c r="Q15" s="157">
        <f>SUM(Q16:Q19)</f>
        <v>-32</v>
      </c>
      <c r="R15" s="158"/>
      <c r="S15" s="262">
        <f>SUM(S16:S19)</f>
        <v>11084</v>
      </c>
    </row>
    <row r="16" spans="1:19" s="163" customFormat="1">
      <c r="A16" s="268" t="s">
        <v>131</v>
      </c>
      <c r="B16" s="236"/>
      <c r="C16" s="249">
        <v>0</v>
      </c>
      <c r="D16" s="249"/>
      <c r="E16" s="249">
        <v>0</v>
      </c>
      <c r="F16" s="249"/>
      <c r="G16" s="249">
        <v>0</v>
      </c>
      <c r="H16" s="249"/>
      <c r="I16" s="239">
        <v>0</v>
      </c>
      <c r="J16" s="249"/>
      <c r="K16" s="256">
        <v>0</v>
      </c>
      <c r="L16" s="249"/>
      <c r="M16" s="256">
        <v>9688</v>
      </c>
      <c r="N16" s="249"/>
      <c r="O16" s="189">
        <f>SUM(C16:M16)</f>
        <v>9688</v>
      </c>
      <c r="P16" s="158"/>
      <c r="Q16" s="158">
        <v>-32</v>
      </c>
      <c r="R16" s="158"/>
      <c r="S16" s="189">
        <f>SUM(O16:Q16)</f>
        <v>9656</v>
      </c>
    </row>
    <row r="17" spans="1:22" s="163" customFormat="1" ht="15" customHeight="1">
      <c r="A17" s="268" t="s">
        <v>132</v>
      </c>
      <c r="B17" s="235"/>
      <c r="C17" s="267">
        <v>0</v>
      </c>
      <c r="D17" s="267"/>
      <c r="E17" s="267">
        <v>0</v>
      </c>
      <c r="F17" s="267"/>
      <c r="G17" s="267">
        <v>0</v>
      </c>
      <c r="H17" s="267"/>
      <c r="I17" s="267">
        <v>1781</v>
      </c>
      <c r="J17" s="267"/>
      <c r="K17" s="267">
        <v>-353</v>
      </c>
      <c r="L17" s="267"/>
      <c r="M17" s="267">
        <v>0</v>
      </c>
      <c r="N17" s="267"/>
      <c r="O17" s="189">
        <f>SUM(C17:M17)</f>
        <v>1428</v>
      </c>
      <c r="P17" s="267"/>
      <c r="Q17" s="267">
        <v>0</v>
      </c>
      <c r="R17" s="267"/>
      <c r="S17" s="189">
        <f>SUM(O17:Q17)</f>
        <v>1428</v>
      </c>
    </row>
    <row r="18" spans="1:22" s="163" customFormat="1" ht="14.25" customHeight="1">
      <c r="A18" s="268"/>
      <c r="B18" s="235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158"/>
      <c r="P18" s="267"/>
      <c r="Q18" s="267"/>
      <c r="R18" s="267"/>
      <c r="S18" s="267"/>
    </row>
    <row r="19" spans="1:22" s="163" customFormat="1" ht="14.25" customHeight="1">
      <c r="A19" s="294" t="s">
        <v>145</v>
      </c>
      <c r="B19" s="235"/>
      <c r="C19" s="267">
        <v>0</v>
      </c>
      <c r="D19" s="267"/>
      <c r="E19" s="267">
        <v>0</v>
      </c>
      <c r="F19" s="267"/>
      <c r="G19" s="267">
        <v>-38</v>
      </c>
      <c r="H19" s="267"/>
      <c r="I19" s="267">
        <v>0</v>
      </c>
      <c r="J19" s="267"/>
      <c r="K19" s="267">
        <v>0</v>
      </c>
      <c r="L19" s="267"/>
      <c r="M19" s="267">
        <v>38</v>
      </c>
      <c r="N19" s="267"/>
      <c r="O19" s="158"/>
      <c r="P19" s="267"/>
      <c r="Q19" s="267"/>
      <c r="R19" s="267"/>
      <c r="S19" s="267"/>
    </row>
    <row r="20" spans="1:22" s="163" customFormat="1" ht="20.25" customHeight="1">
      <c r="A20" s="258" t="s">
        <v>138</v>
      </c>
      <c r="B20" s="236">
        <v>20</v>
      </c>
      <c r="C20" s="225">
        <f>SUM(C11:C15)</f>
        <v>2654</v>
      </c>
      <c r="D20" s="158"/>
      <c r="E20" s="225">
        <f>SUM(E11:E15)</f>
        <v>-3575</v>
      </c>
      <c r="F20" s="158"/>
      <c r="G20" s="225">
        <f>SUM(G11:G15)</f>
        <v>265</v>
      </c>
      <c r="H20" s="158"/>
      <c r="I20" s="225">
        <f>SUM(I11:I15)</f>
        <v>2252</v>
      </c>
      <c r="J20" s="267"/>
      <c r="K20" s="225">
        <f>SUM(K11:K15)</f>
        <v>-1099</v>
      </c>
      <c r="L20" s="158"/>
      <c r="M20" s="225">
        <f>SUM(M11:M15)</f>
        <v>76442</v>
      </c>
      <c r="N20" s="158"/>
      <c r="O20" s="225">
        <f>SUM(O11:O15)</f>
        <v>76939</v>
      </c>
      <c r="P20" s="158"/>
      <c r="Q20" s="225">
        <f>SUM(Q11:Q15)</f>
        <v>-57</v>
      </c>
      <c r="R20" s="158"/>
      <c r="S20" s="225">
        <f>SUM(S11:S15)</f>
        <v>76882</v>
      </c>
    </row>
    <row r="21" spans="1:22" s="163" customFormat="1" ht="6" customHeight="1">
      <c r="A21" s="224"/>
      <c r="B21" s="234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</row>
    <row r="22" spans="1:22" s="161" customFormat="1" ht="18.75" customHeight="1">
      <c r="A22" s="175" t="s">
        <v>157</v>
      </c>
      <c r="B22" s="112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189"/>
      <c r="P22" s="158"/>
      <c r="Q22" s="158"/>
      <c r="R22" s="158"/>
      <c r="S22" s="189">
        <f>O22+Q22</f>
        <v>0</v>
      </c>
    </row>
    <row r="23" spans="1:22" s="73" customFormat="1" ht="5.25" customHeight="1">
      <c r="A23" s="175"/>
      <c r="B23" s="112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189">
        <f>SUM(C23:M23)</f>
        <v>0</v>
      </c>
      <c r="P23" s="158"/>
      <c r="Q23" s="158"/>
      <c r="R23" s="158"/>
      <c r="S23" s="189">
        <f>O23+Q23</f>
        <v>0</v>
      </c>
      <c r="T23" s="292"/>
      <c r="U23" s="292"/>
      <c r="V23" s="292"/>
    </row>
    <row r="24" spans="1:22" s="296" customFormat="1" ht="18" customHeight="1">
      <c r="A24" s="315" t="s">
        <v>163</v>
      </c>
      <c r="B24" s="112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>
        <v>-2068</v>
      </c>
      <c r="N24" s="249"/>
      <c r="O24" s="189">
        <f>SUM(C24:M24)</f>
        <v>-2068</v>
      </c>
      <c r="P24" s="158"/>
      <c r="Q24" s="158"/>
      <c r="R24" s="158"/>
      <c r="S24" s="189">
        <f>SUM(O24:Q24)</f>
        <v>-2068</v>
      </c>
    </row>
    <row r="25" spans="1:22" s="296" customFormat="1" ht="5.25" customHeight="1">
      <c r="A25" s="175"/>
      <c r="B25" s="112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189"/>
      <c r="P25" s="158"/>
      <c r="Q25" s="158"/>
      <c r="R25" s="158"/>
      <c r="S25" s="189"/>
    </row>
    <row r="26" spans="1:22" s="50" customFormat="1">
      <c r="A26" s="274" t="s">
        <v>130</v>
      </c>
      <c r="B26" s="160"/>
      <c r="C26" s="260">
        <v>0</v>
      </c>
      <c r="D26" s="267"/>
      <c r="E26" s="260">
        <v>0</v>
      </c>
      <c r="F26" s="267"/>
      <c r="G26" s="260">
        <v>0</v>
      </c>
      <c r="H26" s="267"/>
      <c r="I26" s="260">
        <f>SUM(I27:I28)</f>
        <v>3333</v>
      </c>
      <c r="J26" s="267"/>
      <c r="K26" s="260">
        <f>SUM(K27:K28)</f>
        <v>-223</v>
      </c>
      <c r="L26" s="267"/>
      <c r="M26" s="260">
        <f>IS!D50</f>
        <v>25458</v>
      </c>
      <c r="N26" s="267"/>
      <c r="O26" s="262">
        <f>SUM(C26:M26)</f>
        <v>28568</v>
      </c>
      <c r="P26" s="189"/>
      <c r="Q26" s="262">
        <f>SUM(Q27:Q28)</f>
        <v>0</v>
      </c>
      <c r="R26" s="189"/>
      <c r="S26" s="262">
        <f>O26+Q26</f>
        <v>28568</v>
      </c>
      <c r="T26" s="266"/>
      <c r="U26" s="266"/>
      <c r="V26" s="266"/>
    </row>
    <row r="27" spans="1:22" s="266" customFormat="1">
      <c r="A27" s="268" t="s">
        <v>144</v>
      </c>
      <c r="B27" s="160"/>
      <c r="C27" s="249">
        <v>0</v>
      </c>
      <c r="D27" s="249"/>
      <c r="E27" s="249">
        <v>0</v>
      </c>
      <c r="F27" s="249"/>
      <c r="G27" s="249">
        <v>0</v>
      </c>
      <c r="H27" s="267"/>
      <c r="I27" s="267">
        <v>0</v>
      </c>
      <c r="J27" s="267"/>
      <c r="K27" s="267">
        <v>0</v>
      </c>
      <c r="L27" s="267"/>
      <c r="M27" s="267">
        <f>IS!D50</f>
        <v>25458</v>
      </c>
      <c r="N27" s="267"/>
      <c r="O27" s="189">
        <f>SUM(C27:M27)</f>
        <v>25458</v>
      </c>
      <c r="P27" s="158"/>
      <c r="Q27" s="158">
        <f>IS!D51</f>
        <v>0</v>
      </c>
      <c r="R27" s="158"/>
      <c r="S27" s="189">
        <f>SUM(O27:Q27)</f>
        <v>25458</v>
      </c>
    </row>
    <row r="28" spans="1:22" s="266" customFormat="1" ht="21" customHeight="1">
      <c r="A28" s="268" t="s">
        <v>132</v>
      </c>
      <c r="B28" s="160"/>
      <c r="C28" s="267">
        <v>0</v>
      </c>
      <c r="D28" s="267"/>
      <c r="E28" s="267">
        <v>0</v>
      </c>
      <c r="F28" s="267"/>
      <c r="G28" s="267">
        <v>0</v>
      </c>
      <c r="H28" s="267"/>
      <c r="I28" s="267">
        <v>3333</v>
      </c>
      <c r="J28" s="267"/>
      <c r="K28" s="267">
        <f>IS!D40</f>
        <v>-223</v>
      </c>
      <c r="L28" s="267"/>
      <c r="M28" s="267">
        <v>0</v>
      </c>
      <c r="N28" s="267"/>
      <c r="O28" s="189">
        <f>SUM(C28:M28)</f>
        <v>3110</v>
      </c>
      <c r="P28" s="267"/>
      <c r="Q28" s="267">
        <v>0</v>
      </c>
      <c r="R28" s="267"/>
      <c r="S28" s="189">
        <f>SUM(O28:Q28)</f>
        <v>3110</v>
      </c>
    </row>
    <row r="29" spans="1:22" s="266" customFormat="1" ht="12" customHeight="1">
      <c r="A29" s="268"/>
      <c r="B29" s="160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189"/>
      <c r="P29" s="267"/>
      <c r="Q29" s="267"/>
      <c r="R29" s="267"/>
      <c r="S29" s="189"/>
    </row>
    <row r="30" spans="1:22" s="266" customFormat="1">
      <c r="A30" s="294" t="s">
        <v>145</v>
      </c>
      <c r="B30" s="160"/>
      <c r="C30" s="267">
        <v>0</v>
      </c>
      <c r="D30" s="267"/>
      <c r="E30" s="267">
        <v>0</v>
      </c>
      <c r="F30" s="267"/>
      <c r="G30" s="267"/>
      <c r="H30" s="267"/>
      <c r="I30" s="267">
        <v>0</v>
      </c>
      <c r="J30" s="267"/>
      <c r="K30" s="267">
        <v>0</v>
      </c>
      <c r="L30" s="267"/>
      <c r="M30" s="267"/>
      <c r="N30" s="267"/>
      <c r="O30" s="189">
        <f>SUM(C30:M30)</f>
        <v>0</v>
      </c>
      <c r="P30" s="267"/>
      <c r="Q30" s="267">
        <v>0</v>
      </c>
      <c r="R30" s="267"/>
      <c r="S30" s="189">
        <f>SUM(O30:Q30)</f>
        <v>0</v>
      </c>
    </row>
    <row r="31" spans="1:22" s="50" customFormat="1" ht="11.25" customHeight="1">
      <c r="A31" s="159"/>
      <c r="B31" s="159"/>
      <c r="C31" s="267"/>
      <c r="D31" s="267"/>
      <c r="E31" s="267"/>
      <c r="F31" s="267"/>
      <c r="G31" s="267"/>
      <c r="H31" s="267"/>
      <c r="I31" s="267"/>
      <c r="J31" s="267"/>
      <c r="K31" s="162"/>
      <c r="L31" s="267"/>
      <c r="M31" s="162"/>
      <c r="N31" s="267"/>
      <c r="O31" s="158"/>
      <c r="P31" s="267"/>
      <c r="Q31" s="267"/>
      <c r="R31" s="267"/>
      <c r="S31" s="267"/>
      <c r="T31" s="266"/>
      <c r="U31" s="266"/>
      <c r="V31" s="266"/>
    </row>
    <row r="32" spans="1:22" s="9" customFormat="1" ht="15.75" thickBot="1">
      <c r="A32" s="112" t="s">
        <v>158</v>
      </c>
      <c r="B32" s="287">
        <v>20</v>
      </c>
      <c r="C32" s="250">
        <f>SUM(C20:C31)</f>
        <v>2654</v>
      </c>
      <c r="D32" s="249"/>
      <c r="E32" s="250">
        <f>SUM(E20:E31)</f>
        <v>-3575</v>
      </c>
      <c r="F32" s="249"/>
      <c r="G32" s="250">
        <f>SUM(G20:G31)</f>
        <v>265</v>
      </c>
      <c r="H32" s="249"/>
      <c r="I32" s="250">
        <f>I20+I26</f>
        <v>5585</v>
      </c>
      <c r="J32" s="249"/>
      <c r="K32" s="250">
        <f>K20+K26</f>
        <v>-1322</v>
      </c>
      <c r="L32" s="249"/>
      <c r="M32" s="250">
        <f>M20+M24+M26+M30</f>
        <v>99832</v>
      </c>
      <c r="N32" s="250">
        <f t="shared" ref="N32:S32" si="0">N20+N24+N26+N30</f>
        <v>0</v>
      </c>
      <c r="O32" s="250">
        <f t="shared" si="0"/>
        <v>103439</v>
      </c>
      <c r="P32" s="250">
        <f t="shared" si="0"/>
        <v>0</v>
      </c>
      <c r="Q32" s="250">
        <f t="shared" si="0"/>
        <v>-57</v>
      </c>
      <c r="R32" s="250">
        <f t="shared" si="0"/>
        <v>0</v>
      </c>
      <c r="S32" s="250">
        <f t="shared" si="0"/>
        <v>103382</v>
      </c>
      <c r="T32" s="265"/>
      <c r="U32" s="265"/>
      <c r="V32" s="265"/>
    </row>
    <row r="33" spans="1:22" s="9" customFormat="1" ht="15.75" thickTop="1">
      <c r="A33" s="206"/>
      <c r="B33" s="74"/>
      <c r="C33" s="74"/>
      <c r="D33" s="74"/>
      <c r="E33" s="35"/>
      <c r="F33" s="243"/>
      <c r="G33" s="41"/>
      <c r="H33" s="41"/>
      <c r="I33" s="265"/>
      <c r="J33" s="265"/>
      <c r="K33" s="265"/>
      <c r="L33" s="265"/>
      <c r="M33" s="265"/>
    </row>
    <row r="34" spans="1:22" s="9" customFormat="1">
      <c r="A34" s="212"/>
      <c r="B34" s="74"/>
      <c r="C34" s="74"/>
      <c r="D34" s="74"/>
      <c r="E34" s="35"/>
      <c r="F34" s="243"/>
      <c r="G34" s="41"/>
      <c r="H34" s="41"/>
      <c r="I34" s="286"/>
      <c r="J34" s="286"/>
      <c r="K34" s="286"/>
      <c r="L34" s="286"/>
      <c r="M34" s="286"/>
      <c r="N34" s="286"/>
      <c r="O34" s="286"/>
      <c r="P34" s="257"/>
      <c r="Q34" s="257"/>
      <c r="R34" s="257"/>
      <c r="S34" s="257"/>
      <c r="T34" s="265"/>
      <c r="U34" s="265"/>
      <c r="V34" s="265"/>
    </row>
    <row r="35" spans="1:22" s="9" customFormat="1">
      <c r="A35" s="213"/>
      <c r="B35" s="74"/>
      <c r="C35" s="74"/>
      <c r="D35" s="74"/>
      <c r="E35" s="35"/>
      <c r="F35" s="243"/>
      <c r="G35" s="41"/>
      <c r="H35" s="41"/>
      <c r="I35" s="261"/>
      <c r="J35" s="261"/>
      <c r="K35" s="261"/>
      <c r="L35" s="265"/>
      <c r="M35" s="261"/>
      <c r="N35" s="265"/>
      <c r="O35" s="265"/>
      <c r="P35" s="265"/>
      <c r="Q35" s="265"/>
      <c r="R35" s="265"/>
      <c r="S35" s="261"/>
      <c r="T35" s="265"/>
      <c r="U35" s="265"/>
      <c r="V35" s="265"/>
    </row>
    <row r="36" spans="1:22" s="9" customFormat="1">
      <c r="A36" s="65"/>
      <c r="B36" s="74"/>
      <c r="C36" s="74"/>
      <c r="D36" s="74"/>
      <c r="E36" s="35"/>
      <c r="F36" s="243"/>
      <c r="G36" s="41"/>
      <c r="H36" s="41"/>
      <c r="I36" s="261"/>
      <c r="J36" s="265"/>
      <c r="K36" s="261"/>
      <c r="L36" s="265"/>
      <c r="M36" s="261"/>
    </row>
    <row r="37" spans="1:22" s="9" customFormat="1">
      <c r="A37" s="280"/>
      <c r="B37" s="74"/>
      <c r="C37" s="74"/>
      <c r="D37" s="74"/>
      <c r="E37" s="35"/>
      <c r="F37" s="243"/>
      <c r="G37" s="41"/>
      <c r="H37" s="41"/>
      <c r="I37" s="265"/>
      <c r="J37" s="265"/>
      <c r="K37" s="265"/>
      <c r="L37" s="265"/>
      <c r="M37" s="265"/>
    </row>
    <row r="38" spans="1:22" s="9" customFormat="1">
      <c r="A38" s="65"/>
      <c r="B38" s="74"/>
      <c r="C38" s="74"/>
      <c r="D38" s="74"/>
      <c r="E38" s="35"/>
      <c r="F38" s="243"/>
      <c r="G38" s="41"/>
      <c r="H38" s="41"/>
      <c r="I38" s="265"/>
      <c r="J38" s="265"/>
      <c r="K38" s="265"/>
      <c r="L38" s="265"/>
      <c r="M38" s="265"/>
    </row>
    <row r="39" spans="1:22" s="9" customFormat="1">
      <c r="A39" s="212"/>
      <c r="B39" s="74"/>
      <c r="C39" s="74"/>
      <c r="D39" s="74"/>
      <c r="E39" s="35"/>
      <c r="F39" s="243"/>
      <c r="G39" s="41"/>
      <c r="H39" s="41"/>
      <c r="I39" s="265"/>
      <c r="J39" s="265"/>
      <c r="K39" s="265"/>
      <c r="L39" s="265"/>
      <c r="M39" s="265"/>
    </row>
    <row r="40" spans="1:22" s="9" customFormat="1">
      <c r="A40" s="213"/>
      <c r="B40" s="74"/>
      <c r="C40" s="74"/>
      <c r="D40" s="74"/>
      <c r="E40" s="35"/>
      <c r="F40" s="243"/>
      <c r="G40" s="41"/>
      <c r="H40" s="41"/>
      <c r="I40" s="265"/>
      <c r="J40" s="265"/>
      <c r="K40" s="265"/>
      <c r="L40" s="265"/>
      <c r="M40" s="265"/>
    </row>
    <row r="41" spans="1:22" s="9" customFormat="1">
      <c r="A41" s="65"/>
      <c r="B41" s="74"/>
      <c r="C41" s="74"/>
      <c r="D41" s="74"/>
      <c r="E41" s="35"/>
      <c r="F41" s="243"/>
      <c r="G41" s="41"/>
      <c r="H41" s="41"/>
      <c r="I41" s="265"/>
      <c r="J41" s="265"/>
      <c r="K41" s="265"/>
      <c r="L41" s="265"/>
      <c r="M41" s="265"/>
    </row>
    <row r="42" spans="1:22" s="9" customFormat="1">
      <c r="A42" s="214" t="s">
        <v>135</v>
      </c>
      <c r="B42" s="255"/>
      <c r="C42" s="265"/>
      <c r="D42" s="265"/>
      <c r="E42" s="265"/>
      <c r="F42" s="89"/>
      <c r="G42" s="214" t="s">
        <v>108</v>
      </c>
      <c r="H42" s="89"/>
      <c r="I42" s="255"/>
      <c r="J42" s="265"/>
      <c r="K42" s="265"/>
      <c r="L42" s="265"/>
      <c r="M42" s="265"/>
    </row>
    <row r="43" spans="1:22" s="9" customFormat="1">
      <c r="A43" s="121" t="s">
        <v>39</v>
      </c>
      <c r="B43" s="255"/>
      <c r="C43" s="265"/>
      <c r="D43" s="265"/>
      <c r="E43" s="265"/>
      <c r="F43" s="10"/>
      <c r="G43" s="265"/>
      <c r="H43" s="265"/>
      <c r="I43" s="265"/>
      <c r="J43" s="265"/>
      <c r="K43" s="308" t="s">
        <v>109</v>
      </c>
      <c r="L43" s="308"/>
      <c r="M43" s="308"/>
    </row>
    <row r="44" spans="1:22" ht="15.75">
      <c r="A44" s="167"/>
      <c r="B44" s="168"/>
      <c r="C44" s="165"/>
      <c r="D44" s="165"/>
      <c r="E44" s="165"/>
      <c r="F44" s="165"/>
      <c r="G44" s="165"/>
      <c r="H44" s="165"/>
      <c r="I44" s="165"/>
      <c r="J44" s="166"/>
    </row>
    <row r="45" spans="1:22">
      <c r="A45" s="169"/>
      <c r="B45" s="170"/>
    </row>
    <row r="46" spans="1:22">
      <c r="A46" s="170"/>
      <c r="B46" s="171"/>
    </row>
    <row r="47" spans="1:22">
      <c r="A47" s="171"/>
    </row>
    <row r="55" spans="1:2">
      <c r="B55" s="67"/>
    </row>
    <row r="56" spans="1:2">
      <c r="A56" s="67"/>
    </row>
  </sheetData>
  <mergeCells count="7">
    <mergeCell ref="K43:M43"/>
    <mergeCell ref="K7:M7"/>
    <mergeCell ref="Q6:Q7"/>
    <mergeCell ref="A2:O2"/>
    <mergeCell ref="C5:O5"/>
    <mergeCell ref="A6:A7"/>
    <mergeCell ref="C6:C7"/>
  </mergeCells>
  <phoneticPr fontId="0" type="noConversion"/>
  <printOptions horizontalCentered="1"/>
  <pageMargins left="0.74803149606299213" right="0.39370078740157483" top="0.39370078740157483" bottom="0.74803149606299213" header="0.62992125984251968" footer="0.39370078740157483"/>
  <pageSetup paperSize="9" scale="66" firstPageNumber="4" orientation="landscape" blackAndWhite="1" useFirstPageNumber="1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IS</vt:lpstr>
      <vt:lpstr>BS</vt:lpstr>
      <vt:lpstr>CFS</vt:lpstr>
      <vt:lpstr>EQS</vt:lpstr>
      <vt:lpstr>BS!Print_Area</vt:lpstr>
      <vt:lpstr>CFS!Print_Area</vt:lpstr>
      <vt:lpstr>EQS!Print_Area</vt:lpstr>
      <vt:lpstr>IS!Print_Area</vt:lpstr>
      <vt:lpstr>BS!Print_Titles</vt:lpstr>
      <vt:lpstr>IS!Print_Titles</vt:lpstr>
    </vt:vector>
  </TitlesOfParts>
  <Company>Ernst &amp; Young AFA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 Demerdjiev</dc:creator>
  <cp:lastModifiedBy>Velichka Ivanova</cp:lastModifiedBy>
  <cp:lastPrinted>2017-02-23T13:37:04Z</cp:lastPrinted>
  <dcterms:created xsi:type="dcterms:W3CDTF">2003-02-07T14:36:34Z</dcterms:created>
  <dcterms:modified xsi:type="dcterms:W3CDTF">2017-02-24T09:30:05Z</dcterms:modified>
</cp:coreProperties>
</file>