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'BS'!$A$1:$H$73</definedName>
    <definedName name="_xlnm.Print_Area" localSheetId="3">'CFS'!$A$1:$F$53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'CFS'!$59:$65536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'CFS'!$A$1:$G$31</definedName>
    <definedName name="Z_2BD2C2C3_AF9C_11D6_9CEF_00D009775214_.wvu.Rows" localSheetId="3" hidden="1">'CFS'!$57:$65536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'CFS'!$59:$65536,'CFS'!$40:$42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'EQS'!$A$1:$K$38</definedName>
    <definedName name="Z_9656BBF7_C4A3_41EC_B0C6_A21B380E3C2F_.wvu.Rows" localSheetId="3" hidden="1">'CFS'!$59:$65536,'CFS'!$40:$42</definedName>
  </definedNames>
  <calcPr fullCalcOnLoad="1"/>
</workbook>
</file>

<file path=xl/sharedStrings.xml><?xml version="1.0" encoding="utf-8"?>
<sst xmlns="http://schemas.openxmlformats.org/spreadsheetml/2006/main" count="173" uniqueCount="138">
  <si>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</si>
  <si>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</si>
  <si>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</si>
  <si>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</si>
  <si>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</si>
  <si>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</si>
  <si>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</si>
  <si>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</si>
  <si>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</si>
  <si>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</si>
  <si>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град Димитровград</t>
  </si>
  <si>
    <t>ул."Химкомбинатска" №3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</si>
  <si>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</si>
  <si>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</si>
  <si>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</si>
  <si>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</si>
  <si>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</si>
  <si>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</si>
  <si>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</si>
  <si>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</si>
  <si>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</si>
  <si>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</si>
  <si>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</si>
  <si>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</si>
  <si>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</si>
  <si>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</si>
  <si>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</si>
  <si>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</si>
  <si>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</si>
  <si>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</si>
  <si>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</si>
  <si>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</si>
  <si>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</si>
  <si>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</si>
  <si>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Васил Георгиев Огнянов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</si>
  <si>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</si>
  <si>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</si>
  <si>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</si>
  <si>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</si>
  <si>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</si>
  <si>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</si>
  <si>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</si>
  <si>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</si>
  <si>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</si>
  <si>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</si>
  <si>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</si>
  <si>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Финансов директор: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</si>
  <si>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</si>
  <si>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</si>
  <si>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</si>
  <si>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</si>
  <si>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</si>
  <si>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(Тошо Димов)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</si>
  <si>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</si>
  <si>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</si>
  <si>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</si>
  <si>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</si>
  <si>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</si>
  <si>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</si>
  <si>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</si>
  <si>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</si>
  <si>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</si>
  <si>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</si>
  <si>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</si>
  <si>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</si>
  <si>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</si>
  <si>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</si>
  <si>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</si>
  <si>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</si>
  <si>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</si>
  <si>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</si>
  <si>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</si>
  <si>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</si>
  <si>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</si>
  <si>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</si>
  <si>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</si>
  <si>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</si>
  <si>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</si>
  <si>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</si>
  <si>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Финансов директор(съставител):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</si>
  <si>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</si>
  <si>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</si>
  <si>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</si>
  <si>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</si>
  <si>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</si>
  <si>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</si>
  <si>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</si>
  <si>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</si>
  <si>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Нетни парични потоци от/(използвани във) финансовата дейност</t>
  </si>
  <si>
    <t xml:space="preserve">Нетно (намаление)/увеличение на паричните средства и паричните еквиваленти </t>
  </si>
  <si>
    <t>ДЕЛОЙТ ОДИТ ООД</t>
  </si>
  <si>
    <t>Васил Живков Грънчаров</t>
  </si>
  <si>
    <t>Светослав Йорданов Михайлов</t>
  </si>
  <si>
    <t>Елена Гошева Георгиева</t>
  </si>
  <si>
    <t>Силвия Тошева Димова</t>
  </si>
  <si>
    <t>Химимпорт груп ЕАД</t>
  </si>
  <si>
    <t>Изпълнителен директор</t>
  </si>
  <si>
    <t>СИБАНК</t>
  </si>
  <si>
    <t>Промени в  запасите от продукция и незавършено производство</t>
  </si>
  <si>
    <t>Разходи за суровини и материали</t>
  </si>
  <si>
    <t>Разходи за амортизация</t>
  </si>
  <si>
    <t>Резерви</t>
  </si>
  <si>
    <t>Салдо към 31 декември 2009</t>
  </si>
  <si>
    <t>Активи по отсрочени данъци</t>
  </si>
  <si>
    <t>(Загуба)/Печалба от оперативна  дейност</t>
  </si>
  <si>
    <t>Финансови приходи</t>
  </si>
  <si>
    <t>Финансови разходи</t>
  </si>
  <si>
    <t>(Загуба)/Печалба преди данък върху печалбата</t>
  </si>
  <si>
    <t>(Загуба)/Нетна печалба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</si>
  <si>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</si>
  <si>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</si>
  <si>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</si>
  <si>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</si>
  <si>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Нетни парични потоци (използвани в)/от оперативната дейност</t>
  </si>
  <si>
    <t>Финансови (разходи)/приходи, нетно</t>
  </si>
  <si>
    <t>х.лв.</t>
  </si>
  <si>
    <t>Натрупана печалба</t>
  </si>
  <si>
    <t>Промени в собствения капитал за 2009 година</t>
  </si>
  <si>
    <t>Разпределение на печалбата за дивиденти</t>
  </si>
  <si>
    <t>Дългосрочни финансирания</t>
  </si>
  <si>
    <t>Други доходи/(загуби) от дейността, нетно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</si>
  <si>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</si>
  <si>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</si>
  <si>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</si>
  <si>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</si>
  <si>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</si>
  <si>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</si>
  <si>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>към 31 март 2010 година</t>
  </si>
  <si>
    <t>31 март 2010              х.лв.</t>
  </si>
  <si>
    <t>31 март 2009               х.лв.</t>
  </si>
  <si>
    <t>Салдо към 31 март 2010</t>
  </si>
  <si>
    <t xml:space="preserve">Салдо към 31 декември 2008 </t>
  </si>
  <si>
    <t xml:space="preserve">                                              (Димитър Димитров)</t>
  </si>
  <si>
    <t>31 март 2010        х. лв.</t>
  </si>
  <si>
    <t>31 март 2009               х. лв.</t>
  </si>
  <si>
    <t>Промени в собствения капитал за 2010 година</t>
  </si>
  <si>
    <t>Парични средства и парични еквиваленти на 31 март</t>
  </si>
  <si>
    <t>Общ всеобхватен доход за периода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</si>
</sst>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&quot;€&quot;* #,##0.00_);_(&quot;€&quot;* \(#,##0.00\);_(&quot;€&quot;* &quot;-&quot;??_);_(@_)"/>
    <numFmt numFmtId="198" formatCode="0_);\(0\)"/>
    <numFmt numFmtId="199" formatCode="_(* #,##0_);_(* \(#,##0\);_(* &quot;-&quot;??_);_(@_)"/>
    <numFmt numFmtId="200" formatCode="_(* #,##0.0_);_(* \(#,##0.0\);_(* &quot;-&quot;_);_(@_)"/>
    <numFmt numFmtId="201" formatCode="0.0"/>
    <numFmt numFmtId="202" formatCode="_(* #,##0.00_);_(* \(#,##0.00\);_(* &quot;-&quot;_);_(@_)"/>
    <numFmt numFmtId="203" formatCode="_(* #,##0.000_);_(* \(#,##0.000\);_(* &quot;-&quot;???_);_(@_)"/>
    <numFmt numFmtId="204" formatCode="_(* #,##0.0_);_(* \(#,##0.0\);_(* &quot;-&quot;??_);_(@_)"/>
  </numFmts>
  <fonts count="7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58" applyFont="1" applyBorder="1" applyAlignment="1">
      <alignment vertical="center"/>
      <protection/>
    </xf>
    <xf numFmtId="0" fontId="9" fillId="0" borderId="10" xfId="58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vertical="center"/>
      <protection/>
    </xf>
    <xf numFmtId="49" fontId="10" fillId="0" borderId="0" xfId="60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 quotePrefix="1">
      <alignment horizontal="center" vertical="center"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 applyAlignment="1">
      <alignment horizontal="center"/>
      <protection/>
    </xf>
    <xf numFmtId="177" fontId="8" fillId="0" borderId="0" xfId="59" applyNumberFormat="1" applyFont="1" applyFill="1" applyBorder="1">
      <alignment/>
      <protection/>
    </xf>
    <xf numFmtId="177" fontId="8" fillId="0" borderId="0" xfId="59" applyNumberFormat="1" applyFont="1" applyFill="1">
      <alignment/>
      <protection/>
    </xf>
    <xf numFmtId="177" fontId="8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0" fontId="9" fillId="0" borderId="0" xfId="59" applyFont="1" applyFill="1">
      <alignment/>
      <protection/>
    </xf>
    <xf numFmtId="177" fontId="8" fillId="0" borderId="0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77" fontId="8" fillId="0" borderId="0" xfId="59" applyNumberFormat="1" applyFont="1" applyFill="1" applyAlignment="1">
      <alignment horizontal="right"/>
      <protection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58" applyFont="1" applyBorder="1" applyAlignment="1">
      <alignment horizontal="right" vertical="center"/>
      <protection/>
    </xf>
    <xf numFmtId="0" fontId="12" fillId="0" borderId="0" xfId="58" applyFont="1" applyBorder="1" applyAlignment="1">
      <alignment horizontal="left" vertical="center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horizontal="right" vertical="center"/>
      <protection/>
    </xf>
    <xf numFmtId="177" fontId="9" fillId="0" borderId="0" xfId="59" applyNumberFormat="1" applyFont="1" applyFill="1" applyBorder="1">
      <alignment/>
      <protection/>
    </xf>
    <xf numFmtId="177" fontId="9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>
      <alignment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 quotePrefix="1">
      <alignment horizontal="left"/>
      <protection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9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7" fontId="9" fillId="0" borderId="0" xfId="59" applyNumberFormat="1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59" applyFont="1" applyFill="1">
      <alignment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9" fillId="0" borderId="0" xfId="59" applyFont="1" applyFill="1" applyBorder="1" applyAlignment="1">
      <alignment horizontal="left" wrapText="1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2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12" fillId="0" borderId="0" xfId="58" applyFont="1" applyBorder="1" applyAlignment="1">
      <alignment horizontal="right" vertical="center"/>
      <protection/>
    </xf>
    <xf numFmtId="177" fontId="9" fillId="0" borderId="11" xfId="0" applyNumberFormat="1" applyFont="1" applyFill="1" applyBorder="1" applyAlignment="1">
      <alignment horizontal="right"/>
    </xf>
    <xf numFmtId="0" fontId="25" fillId="0" borderId="10" xfId="58" applyFont="1" applyBorder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8" applyFont="1" applyAlignment="1">
      <alignment vertical="center"/>
      <protection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8" fillId="0" borderId="0" xfId="60" applyFont="1" applyFill="1" applyAlignment="1">
      <alignment horizontal="left"/>
      <protection/>
    </xf>
    <xf numFmtId="0" fontId="28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59" applyFont="1" applyFill="1" applyBorder="1" applyAlignment="1">
      <alignment horizontal="center"/>
      <protection/>
    </xf>
    <xf numFmtId="177" fontId="9" fillId="0" borderId="0" xfId="59" applyNumberFormat="1" applyFont="1" applyFill="1" applyBorder="1" applyAlignment="1">
      <alignment horizontal="right"/>
      <protection/>
    </xf>
    <xf numFmtId="0" fontId="21" fillId="0" borderId="0" xfId="58" applyFont="1" applyBorder="1" applyAlignment="1" quotePrefix="1">
      <alignment horizontal="left"/>
      <protection/>
    </xf>
    <xf numFmtId="0" fontId="21" fillId="0" borderId="0" xfId="58" applyFont="1" applyBorder="1" applyAlignment="1" quotePrefix="1">
      <alignment horizontal="right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21" fillId="0" borderId="0" xfId="58" applyFont="1" applyBorder="1" applyAlignment="1">
      <alignment/>
      <protection/>
    </xf>
    <xf numFmtId="0" fontId="8" fillId="0" borderId="0" xfId="0" applyFont="1" applyBorder="1" applyAlignment="1">
      <alignment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99" fontId="14" fillId="0" borderId="0" xfId="42" applyNumberFormat="1" applyFont="1" applyFill="1" applyBorder="1" applyAlignment="1">
      <alignment/>
    </xf>
    <xf numFmtId="0" fontId="8" fillId="0" borderId="0" xfId="58" applyFont="1" applyFill="1" applyAlignment="1">
      <alignment/>
      <protection/>
    </xf>
    <xf numFmtId="177" fontId="13" fillId="0" borderId="11" xfId="61" applyNumberFormat="1" applyFont="1" applyFill="1" applyBorder="1" applyAlignment="1">
      <alignment horizontal="right"/>
      <protection/>
    </xf>
    <xf numFmtId="177" fontId="13" fillId="0" borderId="0" xfId="61" applyNumberFormat="1" applyFont="1" applyFill="1" applyBorder="1" applyAlignment="1">
      <alignment horizontal="right"/>
      <protection/>
    </xf>
    <xf numFmtId="0" fontId="14" fillId="0" borderId="0" xfId="0" applyFont="1" applyBorder="1" applyAlignment="1">
      <alignment horizontal="left"/>
    </xf>
    <xf numFmtId="177" fontId="13" fillId="0" borderId="12" xfId="61" applyNumberFormat="1" applyFont="1" applyFill="1" applyBorder="1" applyAlignment="1">
      <alignment horizontal="right"/>
      <protection/>
    </xf>
    <xf numFmtId="177" fontId="13" fillId="0" borderId="11" xfId="61" applyNumberFormat="1" applyFont="1" applyFill="1" applyBorder="1" applyAlignment="1">
      <alignment/>
      <protection/>
    </xf>
    <xf numFmtId="177" fontId="13" fillId="0" borderId="0" xfId="61" applyNumberFormat="1" applyFont="1" applyFill="1" applyBorder="1" applyAlignment="1">
      <alignment/>
      <protection/>
    </xf>
    <xf numFmtId="177" fontId="14" fillId="0" borderId="0" xfId="61" applyNumberFormat="1" applyFont="1" applyFill="1" applyBorder="1" applyAlignment="1">
      <alignment/>
      <protection/>
    </xf>
    <xf numFmtId="0" fontId="8" fillId="0" borderId="0" xfId="58" applyFont="1" applyFill="1" applyAlignment="1">
      <alignment horizontal="left"/>
      <protection/>
    </xf>
    <xf numFmtId="199" fontId="14" fillId="0" borderId="0" xfId="0" applyNumberFormat="1" applyFont="1" applyFill="1" applyBorder="1" applyAlignment="1">
      <alignment/>
    </xf>
    <xf numFmtId="177" fontId="13" fillId="0" borderId="13" xfId="61" applyNumberFormat="1" applyFont="1" applyFill="1" applyBorder="1" applyAlignment="1">
      <alignment/>
      <protection/>
    </xf>
    <xf numFmtId="177" fontId="13" fillId="0" borderId="12" xfId="61" applyNumberFormat="1" applyFont="1" applyFill="1" applyBorder="1" applyAlignment="1">
      <alignment/>
      <protection/>
    </xf>
    <xf numFmtId="0" fontId="28" fillId="0" borderId="0" xfId="0" applyFont="1" applyBorder="1" applyAlignment="1">
      <alignment/>
    </xf>
    <xf numFmtId="0" fontId="16" fillId="0" borderId="0" xfId="62" applyFont="1" applyFill="1" applyBorder="1" applyAlignment="1" quotePrefix="1">
      <alignment horizontal="left"/>
      <protection/>
    </xf>
    <xf numFmtId="15" fontId="18" fillId="0" borderId="0" xfId="58" applyNumberFormat="1" applyFont="1" applyFill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right" wrapText="1"/>
      <protection/>
    </xf>
    <xf numFmtId="15" fontId="10" fillId="0" borderId="0" xfId="58" applyNumberFormat="1" applyFont="1" applyFill="1" applyBorder="1" applyAlignment="1">
      <alignment horizontal="center" wrapText="1"/>
      <protection/>
    </xf>
    <xf numFmtId="0" fontId="12" fillId="0" borderId="0" xfId="58" applyFont="1" applyBorder="1" applyAlignment="1">
      <alignment horizontal="left"/>
      <protection/>
    </xf>
    <xf numFmtId="0" fontId="23" fillId="0" borderId="0" xfId="59" applyFont="1" applyFill="1" applyBorder="1" applyAlignment="1">
      <alignment wrapText="1"/>
      <protection/>
    </xf>
    <xf numFmtId="177" fontId="8" fillId="0" borderId="0" xfId="59" applyNumberFormat="1" applyFont="1" applyFill="1" applyBorder="1" applyAlignment="1">
      <alignment/>
      <protection/>
    </xf>
    <xf numFmtId="0" fontId="24" fillId="0" borderId="0" xfId="59" applyFont="1" applyFill="1" applyBorder="1" applyAlignment="1">
      <alignment wrapText="1"/>
      <protection/>
    </xf>
    <xf numFmtId="177" fontId="9" fillId="0" borderId="11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/>
      <protection/>
    </xf>
    <xf numFmtId="0" fontId="23" fillId="0" borderId="0" xfId="59" applyFont="1" applyFill="1" applyBorder="1" applyAlignment="1">
      <alignment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/>
      <protection/>
    </xf>
    <xf numFmtId="177" fontId="8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/>
      <protection/>
    </xf>
    <xf numFmtId="177" fontId="9" fillId="0" borderId="10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>
      <alignment horizontal="right"/>
      <protection/>
    </xf>
    <xf numFmtId="177" fontId="9" fillId="0" borderId="14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/>
      <protection/>
    </xf>
    <xf numFmtId="0" fontId="12" fillId="0" borderId="0" xfId="58" applyFont="1" applyBorder="1" applyAlignment="1">
      <alignment horizontal="center"/>
      <protection/>
    </xf>
    <xf numFmtId="0" fontId="9" fillId="0" borderId="0" xfId="60" applyNumberFormat="1" applyFont="1" applyFill="1" applyBorder="1" applyAlignment="1" applyProtection="1">
      <alignment/>
      <protection/>
    </xf>
    <xf numFmtId="199" fontId="9" fillId="0" borderId="10" xfId="60" applyNumberFormat="1" applyFont="1" applyFill="1" applyBorder="1" applyAlignment="1" applyProtection="1">
      <alignment/>
      <protection/>
    </xf>
    <xf numFmtId="199" fontId="8" fillId="0" borderId="0" xfId="60" applyNumberFormat="1" applyFont="1" applyFill="1" applyBorder="1" applyAlignment="1" applyProtection="1">
      <alignment/>
      <protection/>
    </xf>
    <xf numFmtId="199" fontId="8" fillId="0" borderId="0" xfId="42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99" fontId="9" fillId="0" borderId="0" xfId="42" applyNumberFormat="1" applyFont="1" applyFill="1" applyBorder="1" applyAlignment="1" applyProtection="1">
      <alignment horizontal="right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199" fontId="9" fillId="0" borderId="14" xfId="42" applyNumberFormat="1" applyFont="1" applyFill="1" applyBorder="1" applyAlignment="1" applyProtection="1">
      <alignment horizontal="right"/>
      <protection/>
    </xf>
    <xf numFmtId="199" fontId="11" fillId="0" borderId="0" xfId="42" applyNumberFormat="1" applyFont="1" applyFill="1" applyBorder="1" applyAlignment="1" applyProtection="1">
      <alignment horizontal="right"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177" fontId="3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7" fontId="24" fillId="0" borderId="0" xfId="0" applyNumberFormat="1" applyFont="1" applyFill="1" applyBorder="1" applyAlignment="1">
      <alignment horizontal="center"/>
    </xf>
    <xf numFmtId="177" fontId="23" fillId="0" borderId="14" xfId="0" applyNumberFormat="1" applyFont="1" applyFill="1" applyBorder="1" applyAlignment="1">
      <alignment horizontal="right"/>
    </xf>
    <xf numFmtId="0" fontId="23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horizontal="center" vertical="center"/>
      <protection/>
    </xf>
    <xf numFmtId="177" fontId="23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199" fontId="7" fillId="0" borderId="0" xfId="42" applyNumberFormat="1" applyFont="1" applyFill="1" applyBorder="1" applyAlignment="1" applyProtection="1">
      <alignment/>
      <protection/>
    </xf>
    <xf numFmtId="0" fontId="21" fillId="0" borderId="0" xfId="59" applyFont="1" applyFill="1" applyBorder="1" applyAlignment="1">
      <alignment/>
      <protection/>
    </xf>
    <xf numFmtId="177" fontId="8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202" fontId="23" fillId="0" borderId="0" xfId="0" applyNumberFormat="1" applyFont="1" applyFill="1" applyBorder="1" applyAlignment="1">
      <alignment horizontal="center"/>
    </xf>
    <xf numFmtId="0" fontId="24" fillId="0" borderId="0" xfId="61" applyFont="1" applyFill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177" fontId="1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63" applyFont="1" applyFill="1" applyAlignment="1">
      <alignment vertical="center"/>
      <protection/>
    </xf>
    <xf numFmtId="0" fontId="3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9" fontId="9" fillId="0" borderId="0" xfId="42" applyNumberFormat="1" applyFont="1" applyFill="1" applyBorder="1" applyAlignment="1" applyProtection="1">
      <alignment horizontal="right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12" fillId="0" borderId="0" xfId="59" applyFont="1" applyFill="1" applyBorder="1" applyAlignment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58" applyFont="1" applyFill="1" applyBorder="1" applyAlignment="1">
      <alignment/>
      <protection/>
    </xf>
    <xf numFmtId="0" fontId="20" fillId="0" borderId="0" xfId="0" applyFont="1" applyFill="1" applyBorder="1" applyAlignment="1">
      <alignment horizontal="left" wrapText="1"/>
    </xf>
    <xf numFmtId="0" fontId="12" fillId="0" borderId="0" xfId="58" applyFont="1" applyBorder="1" applyAlignme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9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6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rmal_P&amp;L_IS (по функц.принцип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80" customWidth="1"/>
    <col min="3" max="3" width="18.421875" style="80" customWidth="1"/>
    <col min="4" max="9" width="9.28125" style="80" customWidth="1"/>
    <col min="10" max="16384" width="9.28125" style="80" hidden="1" customWidth="1"/>
  </cols>
  <sheetData>
    <row r="1" spans="1:8" ht="18.75">
      <c r="A1" s="78" t="s">
        <v>0</v>
      </c>
      <c r="B1" s="79"/>
      <c r="C1" s="79"/>
      <c r="D1" s="112" t="s">
        <v>50</v>
      </c>
      <c r="E1" s="79"/>
      <c r="F1" s="79"/>
      <c r="G1" s="79"/>
      <c r="H1" s="79"/>
    </row>
    <row r="2" ht="12.75"/>
    <row r="3" ht="12.75"/>
    <row r="4" ht="12.75"/>
    <row r="5" spans="1:9" ht="18.75">
      <c r="A5" s="81" t="s">
        <v>26</v>
      </c>
      <c r="D5" s="84"/>
      <c r="F5" s="82"/>
      <c r="G5" s="82"/>
      <c r="H5" s="82"/>
      <c r="I5" s="82"/>
    </row>
    <row r="6" spans="1:9" ht="17.25" customHeight="1">
      <c r="A6" s="81"/>
      <c r="C6" s="110" t="s">
        <v>71</v>
      </c>
      <c r="D6" s="110" t="s">
        <v>33</v>
      </c>
      <c r="F6" s="82"/>
      <c r="G6" s="82"/>
      <c r="H6" s="82"/>
      <c r="I6" s="82"/>
    </row>
    <row r="7" spans="1:9" ht="17.25" customHeight="1">
      <c r="A7" s="81"/>
      <c r="C7" s="110" t="s">
        <v>81</v>
      </c>
      <c r="D7" s="110" t="s">
        <v>28</v>
      </c>
      <c r="F7" s="82"/>
      <c r="G7" s="82"/>
      <c r="H7" s="82"/>
      <c r="I7" s="82"/>
    </row>
    <row r="8" spans="1:9" ht="18.75">
      <c r="A8" s="81"/>
      <c r="C8" s="110" t="s">
        <v>72</v>
      </c>
      <c r="D8" s="110" t="s">
        <v>30</v>
      </c>
      <c r="F8" s="82"/>
      <c r="G8" s="82"/>
      <c r="H8" s="82"/>
      <c r="I8" s="82"/>
    </row>
    <row r="9" spans="1:9" ht="18.75">
      <c r="A9" s="81"/>
      <c r="C9" s="110"/>
      <c r="D9" s="110" t="s">
        <v>91</v>
      </c>
      <c r="F9" s="82"/>
      <c r="G9" s="82"/>
      <c r="H9" s="82"/>
      <c r="I9" s="82"/>
    </row>
    <row r="10" spans="1:9" ht="15.75">
      <c r="A10" s="83"/>
      <c r="C10" s="110"/>
      <c r="D10" s="110" t="s">
        <v>27</v>
      </c>
      <c r="F10" s="83"/>
      <c r="G10" s="82"/>
      <c r="H10" s="82"/>
      <c r="I10" s="82"/>
    </row>
    <row r="11" spans="1:9" ht="18.75">
      <c r="A11" s="81"/>
      <c r="C11" s="110"/>
      <c r="D11" s="110" t="s">
        <v>82</v>
      </c>
      <c r="F11" s="82"/>
      <c r="G11" s="82"/>
      <c r="H11" s="82"/>
      <c r="I11" s="82"/>
    </row>
    <row r="12" spans="1:9" ht="18.75">
      <c r="A12" s="81"/>
      <c r="C12" s="110"/>
      <c r="D12" s="110" t="s">
        <v>47</v>
      </c>
      <c r="F12" s="82"/>
      <c r="G12" s="82"/>
      <c r="H12" s="82"/>
      <c r="I12" s="82"/>
    </row>
    <row r="13" spans="1:9" ht="18.75">
      <c r="A13" s="81"/>
      <c r="C13" s="110"/>
      <c r="D13" s="110" t="s">
        <v>29</v>
      </c>
      <c r="F13" s="82"/>
      <c r="G13" s="82"/>
      <c r="H13" s="82"/>
      <c r="I13" s="82"/>
    </row>
    <row r="14" spans="1:9" ht="18.75">
      <c r="A14" s="81"/>
      <c r="C14" s="110"/>
      <c r="D14" s="110" t="s">
        <v>95</v>
      </c>
      <c r="E14" s="82"/>
      <c r="F14" s="82"/>
      <c r="G14" s="82"/>
      <c r="H14" s="82"/>
      <c r="I14" s="82"/>
    </row>
    <row r="15" spans="1:9" ht="18.75">
      <c r="A15" s="81"/>
      <c r="C15" s="110"/>
      <c r="D15" s="110"/>
      <c r="E15" s="82"/>
      <c r="F15" s="82"/>
      <c r="G15" s="82"/>
      <c r="H15" s="82"/>
      <c r="I15" s="82"/>
    </row>
    <row r="16" spans="1:9" ht="18.75">
      <c r="A16" s="81"/>
      <c r="D16" s="110"/>
      <c r="E16" s="82"/>
      <c r="F16" s="82"/>
      <c r="G16" s="82"/>
      <c r="H16" s="82"/>
      <c r="I16" s="82"/>
    </row>
    <row r="17" spans="1:7" ht="18.75">
      <c r="A17" s="81" t="s">
        <v>80</v>
      </c>
      <c r="D17" s="110" t="s">
        <v>30</v>
      </c>
      <c r="E17" s="81"/>
      <c r="F17" s="81"/>
      <c r="G17" s="81"/>
    </row>
    <row r="18" spans="1:9" ht="18.75">
      <c r="A18" s="184" t="s">
        <v>96</v>
      </c>
      <c r="B18" s="84"/>
      <c r="C18" s="84"/>
      <c r="D18" s="110" t="s">
        <v>91</v>
      </c>
      <c r="E18" s="110"/>
      <c r="F18" s="110"/>
      <c r="G18" s="82"/>
      <c r="H18" s="82"/>
      <c r="I18" s="82"/>
    </row>
    <row r="19" spans="1:9" ht="18.75">
      <c r="A19" s="81"/>
      <c r="D19" s="110"/>
      <c r="E19" s="82"/>
      <c r="F19" s="82"/>
      <c r="G19" s="82"/>
      <c r="H19" s="82"/>
      <c r="I19" s="82"/>
    </row>
    <row r="20" spans="1:9" ht="18.75">
      <c r="A20" s="81"/>
      <c r="D20" s="110"/>
      <c r="E20" s="82"/>
      <c r="F20" s="82"/>
      <c r="G20" s="82"/>
      <c r="H20" s="82"/>
      <c r="I20" s="82"/>
    </row>
    <row r="21" spans="1:9" ht="18.75">
      <c r="A21" s="81" t="s">
        <v>46</v>
      </c>
      <c r="B21" s="81"/>
      <c r="C21" s="81"/>
      <c r="D21" s="110" t="s">
        <v>27</v>
      </c>
      <c r="E21" s="82"/>
      <c r="F21" s="82"/>
      <c r="G21" s="82"/>
      <c r="H21" s="82"/>
      <c r="I21" s="82"/>
    </row>
    <row r="22" spans="1:9" ht="18.75">
      <c r="A22" s="81"/>
      <c r="D22" s="184"/>
      <c r="E22" s="81"/>
      <c r="F22" s="81"/>
      <c r="G22" s="81"/>
      <c r="H22" s="81"/>
      <c r="I22" s="81"/>
    </row>
    <row r="23" spans="1:7" ht="18.75">
      <c r="A23" s="81"/>
      <c r="D23" s="58"/>
      <c r="E23" s="81"/>
      <c r="F23" s="81"/>
      <c r="G23" s="81"/>
    </row>
    <row r="24" spans="1:7" ht="18.75">
      <c r="A24" s="81" t="s">
        <v>1</v>
      </c>
      <c r="D24" s="82" t="s">
        <v>10</v>
      </c>
      <c r="E24" s="82"/>
      <c r="F24" s="82"/>
      <c r="G24" s="81"/>
    </row>
    <row r="25" spans="1:7" ht="18.75">
      <c r="A25" s="81"/>
      <c r="D25" s="82" t="s">
        <v>31</v>
      </c>
      <c r="E25" s="82"/>
      <c r="F25" s="82"/>
      <c r="G25" s="81"/>
    </row>
    <row r="26" spans="1:7" ht="18.75">
      <c r="A26" s="81"/>
      <c r="D26" s="82" t="s">
        <v>11</v>
      </c>
      <c r="E26" s="82"/>
      <c r="F26" s="82"/>
      <c r="G26" s="81"/>
    </row>
    <row r="27" spans="1:7" ht="18.75">
      <c r="A27" s="81"/>
      <c r="D27" s="58"/>
      <c r="E27" s="81"/>
      <c r="F27" s="81"/>
      <c r="G27" s="81"/>
    </row>
    <row r="28" spans="1:7" ht="18.75">
      <c r="A28" s="81"/>
      <c r="D28" s="58"/>
      <c r="E28" s="81"/>
      <c r="F28" s="81"/>
      <c r="G28" s="81"/>
    </row>
    <row r="29" spans="1:7" ht="18.75">
      <c r="A29" s="81" t="s">
        <v>32</v>
      </c>
      <c r="D29" s="82" t="s">
        <v>33</v>
      </c>
      <c r="E29" s="82"/>
      <c r="F29" s="81"/>
      <c r="G29" s="81"/>
    </row>
    <row r="30" spans="1:6" ht="18.75">
      <c r="A30" s="81"/>
      <c r="D30" s="82" t="s">
        <v>34</v>
      </c>
      <c r="E30" s="82"/>
      <c r="F30" s="81"/>
    </row>
    <row r="31" spans="1:6" ht="18.75">
      <c r="A31" s="81"/>
      <c r="D31" s="82" t="s">
        <v>12</v>
      </c>
      <c r="E31" s="82"/>
      <c r="F31" s="81"/>
    </row>
    <row r="32" spans="1:4" ht="18.75">
      <c r="A32" s="81"/>
      <c r="D32" s="82" t="s">
        <v>85</v>
      </c>
    </row>
    <row r="33" spans="1:6" ht="18.75">
      <c r="A33" s="81"/>
      <c r="C33" s="82"/>
      <c r="D33" s="82" t="s">
        <v>92</v>
      </c>
      <c r="E33" s="82"/>
      <c r="F33" s="81"/>
    </row>
    <row r="34" spans="1:6" ht="18.75">
      <c r="A34" s="81"/>
      <c r="C34" s="82"/>
      <c r="D34" s="82" t="s">
        <v>93</v>
      </c>
      <c r="E34" s="82"/>
      <c r="F34" s="81"/>
    </row>
    <row r="35" spans="1:6" ht="18.75">
      <c r="A35" s="81"/>
      <c r="C35" s="82"/>
      <c r="D35" s="82" t="s">
        <v>94</v>
      </c>
      <c r="E35" s="82"/>
      <c r="F35" s="81"/>
    </row>
    <row r="36" spans="1:6" ht="18.75">
      <c r="A36" s="81"/>
      <c r="C36" s="82"/>
      <c r="D36" s="82"/>
      <c r="E36" s="82"/>
      <c r="F36" s="81"/>
    </row>
    <row r="37" spans="1:6" ht="18.75">
      <c r="A37" s="81"/>
      <c r="D37" s="58"/>
      <c r="F37" s="81"/>
    </row>
    <row r="38" spans="1:9" ht="18.75">
      <c r="A38" s="81" t="s">
        <v>2</v>
      </c>
      <c r="D38" s="82" t="s">
        <v>86</v>
      </c>
      <c r="E38" s="82"/>
      <c r="F38" s="81"/>
      <c r="G38" s="81"/>
      <c r="H38" s="81"/>
      <c r="I38" s="81"/>
    </row>
    <row r="39" spans="1:9" ht="18.75">
      <c r="A39" s="81"/>
      <c r="D39" s="82" t="s">
        <v>35</v>
      </c>
      <c r="E39" s="82"/>
      <c r="F39" s="81"/>
      <c r="G39" s="81"/>
      <c r="H39" s="81"/>
      <c r="I39" s="81"/>
    </row>
    <row r="40" spans="1:6" ht="18.75">
      <c r="A40" s="81"/>
      <c r="D40" s="82" t="s">
        <v>97</v>
      </c>
      <c r="E40" s="82"/>
      <c r="F40" s="81"/>
    </row>
    <row r="41" spans="1:6" ht="18.75">
      <c r="A41" s="81"/>
      <c r="E41" s="82"/>
      <c r="F41" s="81"/>
    </row>
    <row r="42" spans="1:6" ht="18.75">
      <c r="A42" s="81"/>
      <c r="D42" s="82"/>
      <c r="E42" s="82"/>
      <c r="F42" s="81"/>
    </row>
    <row r="43" spans="1:6" ht="18.75">
      <c r="A43" s="81"/>
      <c r="D43" s="82"/>
      <c r="E43" s="82"/>
      <c r="F43" s="81"/>
    </row>
    <row r="44" spans="1:6" ht="18.75">
      <c r="A44" s="81"/>
      <c r="D44" s="58"/>
      <c r="F44" s="81"/>
    </row>
    <row r="45" spans="1:6" ht="18.75">
      <c r="A45" s="81"/>
      <c r="D45" s="58"/>
      <c r="F45" s="81"/>
    </row>
    <row r="46" spans="1:9" ht="18.75">
      <c r="A46" s="81" t="s">
        <v>36</v>
      </c>
      <c r="D46" s="82" t="s">
        <v>51</v>
      </c>
      <c r="G46" s="84"/>
      <c r="H46" s="84"/>
      <c r="I46" s="84"/>
    </row>
    <row r="47" spans="1:6" ht="18.75">
      <c r="A47" s="81"/>
      <c r="D47" s="82" t="s">
        <v>90</v>
      </c>
      <c r="F47" s="81"/>
    </row>
    <row r="48" spans="1:6" ht="18.75">
      <c r="A48" s="81"/>
      <c r="F48" s="81"/>
    </row>
    <row r="49" spans="1:6" ht="18.75">
      <c r="A49" s="81"/>
      <c r="F49" s="81"/>
    </row>
    <row r="50" spans="1:6" ht="18.75">
      <c r="A50" s="81"/>
      <c r="F50" s="81"/>
    </row>
    <row r="51" spans="1:6" ht="18.75">
      <c r="A51" s="81"/>
      <c r="F51" s="81"/>
    </row>
    <row r="52" spans="1:6" ht="18.75">
      <c r="A52" s="81"/>
      <c r="F52" s="81"/>
    </row>
    <row r="53" spans="1:6" ht="18.75">
      <c r="A53" s="81"/>
      <c r="F53" s="81"/>
    </row>
    <row r="54" spans="1:6" ht="18.75">
      <c r="A54" s="81"/>
      <c r="F54" s="81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Normal="85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52.140625" style="43" customWidth="1"/>
    <col min="2" max="2" width="13.140625" style="98" bestFit="1" customWidth="1"/>
    <col min="3" max="3" width="5.421875" style="98" customWidth="1"/>
    <col min="4" max="4" width="14.140625" style="98" customWidth="1"/>
    <col min="5" max="5" width="3.28125" style="38" customWidth="1"/>
    <col min="6" max="6" width="15.421875" style="40" customWidth="1"/>
    <col min="7" max="7" width="2.00390625" style="43" bestFit="1" customWidth="1"/>
    <col min="8" max="8" width="5.00390625" style="43" customWidth="1"/>
    <col min="9" max="16" width="9.140625" style="54" customWidth="1"/>
    <col min="17" max="16384" width="9.140625" style="43" customWidth="1"/>
  </cols>
  <sheetData>
    <row r="1" spans="1:6" ht="15">
      <c r="A1" s="228" t="str">
        <f>'Cover '!D1</f>
        <v>НЕОХИМ АД</v>
      </c>
      <c r="B1" s="229"/>
      <c r="C1" s="229"/>
      <c r="D1" s="229"/>
      <c r="E1" s="229"/>
      <c r="F1" s="229"/>
    </row>
    <row r="2" spans="1:16" s="42" customFormat="1" ht="15">
      <c r="A2" s="230" t="s">
        <v>122</v>
      </c>
      <c r="B2" s="231"/>
      <c r="C2" s="231"/>
      <c r="D2" s="231"/>
      <c r="E2" s="231"/>
      <c r="F2" s="231"/>
      <c r="I2" s="183"/>
      <c r="J2" s="183"/>
      <c r="K2" s="183"/>
      <c r="L2" s="183"/>
      <c r="M2" s="183"/>
      <c r="N2" s="183"/>
      <c r="O2" s="183"/>
      <c r="P2" s="183"/>
    </row>
    <row r="3" spans="1:5" ht="15">
      <c r="A3" s="205" t="s">
        <v>127</v>
      </c>
      <c r="B3" s="206"/>
      <c r="C3" s="206"/>
      <c r="D3" s="206"/>
      <c r="E3" s="117"/>
    </row>
    <row r="4" spans="1:5" ht="15">
      <c r="A4" s="205"/>
      <c r="B4" s="206"/>
      <c r="C4" s="206"/>
      <c r="D4" s="206"/>
      <c r="E4" s="117"/>
    </row>
    <row r="5" spans="1:5" ht="15">
      <c r="A5" s="205"/>
      <c r="B5" s="206"/>
      <c r="C5" s="206"/>
      <c r="D5" s="206"/>
      <c r="E5" s="117"/>
    </row>
    <row r="6" spans="1:5" ht="15">
      <c r="A6" s="205"/>
      <c r="B6" s="206"/>
      <c r="C6" s="206"/>
      <c r="D6" s="206"/>
      <c r="E6" s="117"/>
    </row>
    <row r="7" spans="1:6" ht="15" customHeight="1">
      <c r="A7" s="117"/>
      <c r="B7" s="232" t="s">
        <v>4</v>
      </c>
      <c r="C7" s="109"/>
      <c r="D7" s="233" t="s">
        <v>133</v>
      </c>
      <c r="E7" s="99"/>
      <c r="F7" s="233" t="s">
        <v>134</v>
      </c>
    </row>
    <row r="8" spans="1:6" ht="22.5" customHeight="1">
      <c r="A8" s="117"/>
      <c r="B8" s="232"/>
      <c r="C8" s="109"/>
      <c r="D8" s="234"/>
      <c r="E8" s="105"/>
      <c r="F8" s="234"/>
    </row>
    <row r="9" spans="1:6" ht="15">
      <c r="A9" s="119"/>
      <c r="B9" s="105"/>
      <c r="C9" s="105"/>
      <c r="D9" s="105"/>
      <c r="E9" s="51"/>
      <c r="F9" s="105"/>
    </row>
    <row r="10" spans="1:6" ht="15">
      <c r="A10" s="119"/>
      <c r="B10" s="105"/>
      <c r="C10" s="105"/>
      <c r="D10" s="105"/>
      <c r="E10" s="51"/>
      <c r="F10" s="105"/>
    </row>
    <row r="11" spans="1:8" ht="15">
      <c r="A11" s="117" t="s">
        <v>74</v>
      </c>
      <c r="B11" s="105">
        <v>3</v>
      </c>
      <c r="C11" s="105"/>
      <c r="D11" s="40">
        <v>68834</v>
      </c>
      <c r="E11" s="41"/>
      <c r="F11" s="40">
        <v>27433</v>
      </c>
      <c r="H11" s="54"/>
    </row>
    <row r="12" spans="1:6" ht="15">
      <c r="A12" s="117" t="s">
        <v>120</v>
      </c>
      <c r="B12" s="105">
        <v>4</v>
      </c>
      <c r="C12" s="105"/>
      <c r="D12" s="40">
        <v>933</v>
      </c>
      <c r="E12" s="41"/>
      <c r="F12" s="40">
        <v>1042</v>
      </c>
    </row>
    <row r="13" spans="1:6" ht="30">
      <c r="A13" s="116" t="s">
        <v>98</v>
      </c>
      <c r="B13" s="105"/>
      <c r="C13" s="105"/>
      <c r="D13" s="40">
        <v>-6511</v>
      </c>
      <c r="E13" s="41"/>
      <c r="F13" s="40">
        <v>-12237</v>
      </c>
    </row>
    <row r="14" spans="1:7" ht="15">
      <c r="A14" s="117" t="s">
        <v>99</v>
      </c>
      <c r="B14" s="105">
        <v>5</v>
      </c>
      <c r="C14" s="105"/>
      <c r="D14" s="40">
        <v>-47715</v>
      </c>
      <c r="E14" s="41"/>
      <c r="F14" s="40">
        <v>-9423</v>
      </c>
      <c r="G14" s="46"/>
    </row>
    <row r="15" spans="1:7" ht="15">
      <c r="A15" s="117" t="s">
        <v>3</v>
      </c>
      <c r="B15" s="105">
        <v>6</v>
      </c>
      <c r="C15" s="105"/>
      <c r="D15" s="40">
        <v>-5644</v>
      </c>
      <c r="E15" s="41"/>
      <c r="F15" s="40">
        <v>-2008</v>
      </c>
      <c r="G15" s="46"/>
    </row>
    <row r="16" spans="1:7" ht="15">
      <c r="A16" s="117" t="s">
        <v>9</v>
      </c>
      <c r="B16" s="105">
        <v>7</v>
      </c>
      <c r="C16" s="105"/>
      <c r="D16" s="40">
        <v>-4651</v>
      </c>
      <c r="E16" s="41"/>
      <c r="F16" s="40">
        <v>-4973</v>
      </c>
      <c r="G16" s="44"/>
    </row>
    <row r="17" spans="1:7" ht="15">
      <c r="A17" s="117" t="s">
        <v>100</v>
      </c>
      <c r="B17" s="105">
        <v>10</v>
      </c>
      <c r="C17" s="105"/>
      <c r="D17" s="40">
        <v>-2248</v>
      </c>
      <c r="E17" s="41"/>
      <c r="F17" s="40">
        <v>-2172</v>
      </c>
      <c r="G17" s="46"/>
    </row>
    <row r="18" spans="1:7" ht="15.75" customHeight="1">
      <c r="A18" s="117" t="s">
        <v>75</v>
      </c>
      <c r="B18" s="105">
        <v>8</v>
      </c>
      <c r="C18" s="105"/>
      <c r="D18" s="40">
        <v>-149</v>
      </c>
      <c r="E18" s="41"/>
      <c r="F18" s="40">
        <v>-156</v>
      </c>
      <c r="G18" s="44"/>
    </row>
    <row r="19" spans="1:7" ht="15" customHeight="1">
      <c r="A19" s="118" t="s">
        <v>104</v>
      </c>
      <c r="B19" s="105"/>
      <c r="C19" s="105"/>
      <c r="D19" s="77">
        <f>SUM(D11:D18)</f>
        <v>2849</v>
      </c>
      <c r="E19" s="41"/>
      <c r="F19" s="77">
        <f>SUM(F11:F18)</f>
        <v>-2494</v>
      </c>
      <c r="G19" s="46"/>
    </row>
    <row r="20" spans="1:7" ht="15" customHeight="1">
      <c r="A20" s="117"/>
      <c r="B20" s="105"/>
      <c r="C20" s="105"/>
      <c r="D20" s="40"/>
      <c r="E20" s="41"/>
      <c r="G20" s="46"/>
    </row>
    <row r="21" spans="1:7" ht="15" customHeight="1">
      <c r="A21" s="117"/>
      <c r="B21" s="105"/>
      <c r="C21" s="105"/>
      <c r="D21" s="40"/>
      <c r="E21" s="41"/>
      <c r="G21" s="46"/>
    </row>
    <row r="22" spans="1:7" ht="15" customHeight="1">
      <c r="A22" s="117" t="s">
        <v>105</v>
      </c>
      <c r="B22" s="105"/>
      <c r="C22" s="105"/>
      <c r="D22" s="40">
        <v>1</v>
      </c>
      <c r="E22" s="41"/>
      <c r="F22" s="40">
        <v>104</v>
      </c>
      <c r="G22" s="46"/>
    </row>
    <row r="23" spans="1:7" ht="15">
      <c r="A23" s="54" t="s">
        <v>106</v>
      </c>
      <c r="B23" s="105"/>
      <c r="C23" s="105"/>
      <c r="D23" s="198">
        <v>-455</v>
      </c>
      <c r="E23" s="51"/>
      <c r="F23" s="198">
        <v>-213</v>
      </c>
      <c r="G23" s="46"/>
    </row>
    <row r="24" spans="1:7" ht="15">
      <c r="A24" s="207" t="s">
        <v>114</v>
      </c>
      <c r="B24" s="105">
        <v>9</v>
      </c>
      <c r="C24" s="105"/>
      <c r="D24" s="77">
        <f>SUM(D22:D23)</f>
        <v>-454</v>
      </c>
      <c r="E24" s="51"/>
      <c r="F24" s="77">
        <f>SUM(F22:F23)</f>
        <v>-109</v>
      </c>
      <c r="G24" s="46"/>
    </row>
    <row r="25" spans="1:7" ht="15">
      <c r="A25" s="54"/>
      <c r="B25" s="105"/>
      <c r="C25" s="105"/>
      <c r="D25" s="40"/>
      <c r="E25" s="51"/>
      <c r="G25" s="46"/>
    </row>
    <row r="26" spans="1:7" ht="15">
      <c r="A26" s="118" t="s">
        <v>107</v>
      </c>
      <c r="B26" s="105"/>
      <c r="C26" s="105"/>
      <c r="D26" s="199">
        <f>D24+D19</f>
        <v>2395</v>
      </c>
      <c r="E26" s="51"/>
      <c r="F26" s="199">
        <f>F24+F19</f>
        <v>-2603</v>
      </c>
      <c r="G26" s="45"/>
    </row>
    <row r="27" spans="1:8" ht="15">
      <c r="A27" s="118"/>
      <c r="B27" s="105"/>
      <c r="C27" s="105"/>
      <c r="D27" s="52"/>
      <c r="E27" s="51"/>
      <c r="F27" s="52"/>
      <c r="G27" s="53"/>
      <c r="H27" s="54"/>
    </row>
    <row r="28" spans="1:6" ht="15.75" thickBot="1">
      <c r="A28" s="208" t="s">
        <v>137</v>
      </c>
      <c r="B28" s="186"/>
      <c r="C28" s="187"/>
      <c r="D28" s="188">
        <f>D26</f>
        <v>2395</v>
      </c>
      <c r="E28" s="185"/>
      <c r="F28" s="188">
        <f>F26</f>
        <v>-2603</v>
      </c>
    </row>
    <row r="29" spans="1:6" ht="15.75" thickTop="1">
      <c r="A29" s="117"/>
      <c r="B29" s="105"/>
      <c r="C29" s="51"/>
      <c r="D29" s="73"/>
      <c r="E29" s="73"/>
      <c r="F29" s="73"/>
    </row>
    <row r="30" spans="1:6" ht="15">
      <c r="A30" s="117"/>
      <c r="B30" s="105"/>
      <c r="C30" s="51"/>
      <c r="D30" s="73"/>
      <c r="E30" s="73"/>
      <c r="F30" s="73"/>
    </row>
    <row r="31" spans="1:7" ht="15">
      <c r="A31" s="189"/>
      <c r="B31" s="201"/>
      <c r="C31" s="190"/>
      <c r="D31" s="200"/>
      <c r="E31" s="191"/>
      <c r="F31" s="200"/>
      <c r="G31" s="191"/>
    </row>
    <row r="32" spans="1:6" ht="15">
      <c r="A32" s="117"/>
      <c r="B32" s="105"/>
      <c r="C32" s="51"/>
      <c r="D32" s="73"/>
      <c r="E32" s="73"/>
      <c r="F32" s="73"/>
    </row>
    <row r="33" spans="1:6" ht="15">
      <c r="A33" s="117"/>
      <c r="B33" s="105"/>
      <c r="C33" s="51"/>
      <c r="D33" s="73"/>
      <c r="E33" s="73"/>
      <c r="F33" s="73"/>
    </row>
    <row r="34" spans="1:6" ht="15">
      <c r="A34" s="192"/>
      <c r="B34" s="105"/>
      <c r="C34" s="51"/>
      <c r="D34" s="73"/>
      <c r="E34" s="73"/>
      <c r="F34" s="73"/>
    </row>
    <row r="35" spans="1:6" ht="15">
      <c r="A35" s="193"/>
      <c r="B35" s="105"/>
      <c r="C35" s="51"/>
      <c r="D35" s="73"/>
      <c r="E35" s="73"/>
      <c r="F35" s="73"/>
    </row>
    <row r="36" ht="15">
      <c r="A36" s="123"/>
    </row>
    <row r="37" spans="1:7" ht="15">
      <c r="A37" s="128"/>
      <c r="G37" s="56"/>
    </row>
    <row r="38" ht="15">
      <c r="A38" s="124"/>
    </row>
    <row r="39" spans="1:7" ht="15">
      <c r="A39" s="125" t="s">
        <v>83</v>
      </c>
      <c r="C39" s="154" t="s">
        <v>79</v>
      </c>
      <c r="F39" s="95"/>
      <c r="G39" s="56"/>
    </row>
    <row r="40" spans="1:6" ht="24" customHeight="1">
      <c r="A40" s="170" t="s">
        <v>132</v>
      </c>
      <c r="B40" s="95"/>
      <c r="C40" s="95"/>
      <c r="D40" s="25"/>
      <c r="E40" s="24"/>
      <c r="F40" s="48" t="s">
        <v>52</v>
      </c>
    </row>
    <row r="41" spans="1:6" ht="15">
      <c r="A41" s="125"/>
      <c r="B41" s="95"/>
      <c r="C41" s="95"/>
      <c r="D41" s="25"/>
      <c r="E41" s="127"/>
      <c r="F41" s="95"/>
    </row>
    <row r="42" spans="1:7" ht="15">
      <c r="A42" s="24"/>
      <c r="B42" s="24"/>
      <c r="C42" s="24"/>
      <c r="D42" s="125"/>
      <c r="F42" s="125"/>
      <c r="G42" s="56"/>
    </row>
    <row r="43" spans="1:6" ht="15">
      <c r="A43" s="24"/>
      <c r="B43" s="24"/>
      <c r="C43" s="24"/>
      <c r="D43" s="25"/>
      <c r="E43" s="24"/>
      <c r="F43" s="126"/>
    </row>
    <row r="44" ht="15">
      <c r="A44" s="124"/>
    </row>
    <row r="47" ht="15">
      <c r="A47" s="124"/>
    </row>
    <row r="48" ht="15">
      <c r="A48" s="128"/>
    </row>
    <row r="49" ht="15">
      <c r="A49" s="124"/>
    </row>
    <row r="50" ht="15">
      <c r="A50" s="124"/>
    </row>
    <row r="51" ht="15">
      <c r="A51" s="124"/>
    </row>
    <row r="52" ht="15">
      <c r="A52" s="124"/>
    </row>
    <row r="53" ht="15">
      <c r="A53" s="129"/>
    </row>
    <row r="54" spans="1:6" ht="15">
      <c r="A54" s="130"/>
      <c r="B54" s="107"/>
      <c r="C54" s="108"/>
      <c r="D54" s="131"/>
      <c r="E54" s="131"/>
      <c r="F54" s="131"/>
    </row>
    <row r="55" spans="1:6" ht="15">
      <c r="A55" s="131"/>
      <c r="B55" s="107"/>
      <c r="C55" s="108"/>
      <c r="D55" s="131"/>
      <c r="E55" s="131"/>
      <c r="F55" s="131"/>
    </row>
    <row r="56" spans="1:6" ht="15" customHeight="1">
      <c r="A56" s="124"/>
      <c r="B56" s="107"/>
      <c r="C56" s="108"/>
      <c r="D56" s="131"/>
      <c r="E56" s="131"/>
      <c r="F56" s="131"/>
    </row>
    <row r="57" spans="1:6" ht="15">
      <c r="A57" s="129"/>
      <c r="B57" s="122"/>
      <c r="C57" s="122"/>
      <c r="D57" s="122"/>
      <c r="E57" s="122"/>
      <c r="F57" s="122"/>
    </row>
    <row r="58" ht="15">
      <c r="A58" s="124"/>
    </row>
    <row r="59" ht="15">
      <c r="A59" s="124"/>
    </row>
    <row r="60" ht="15">
      <c r="A60" s="124"/>
    </row>
    <row r="61" ht="15">
      <c r="A61" s="124"/>
    </row>
    <row r="62" ht="15">
      <c r="A62" s="124"/>
    </row>
    <row r="63" ht="15">
      <c r="A63" s="124"/>
    </row>
    <row r="64" ht="15">
      <c r="A64" s="124"/>
    </row>
    <row r="65" ht="15">
      <c r="A65" s="124"/>
    </row>
    <row r="66" ht="15">
      <c r="A66" s="124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2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view="pageBreakPreview" zoomScale="90" zoomScaleSheetLayoutView="90" zoomScalePageLayoutView="0" workbookViewId="0" topLeftCell="A31">
      <selection activeCell="D54" sqref="D54"/>
    </sheetView>
  </sheetViews>
  <sheetFormatPr defaultColWidth="9.140625" defaultRowHeight="12.75"/>
  <cols>
    <col min="1" max="1" width="51.00390625" style="20" customWidth="1"/>
    <col min="2" max="2" width="10.421875" style="95" bestFit="1" customWidth="1"/>
    <col min="3" max="3" width="2.7109375" style="25" customWidth="1"/>
    <col min="4" max="4" width="13.57421875" style="56" customWidth="1"/>
    <col min="5" max="5" width="2.7109375" style="56" customWidth="1"/>
    <col min="6" max="6" width="13.7109375" style="56" customWidth="1"/>
    <col min="7" max="7" width="2.00390625" style="20" bestFit="1" customWidth="1"/>
    <col min="8" max="16384" width="9.140625" style="20" customWidth="1"/>
  </cols>
  <sheetData>
    <row r="1" spans="1:6" ht="15">
      <c r="A1" s="19" t="str">
        <f>'Cover '!D1</f>
        <v>НЕОХИМ АД</v>
      </c>
      <c r="B1" s="90"/>
      <c r="C1" s="19"/>
      <c r="D1" s="85"/>
      <c r="E1" s="85"/>
      <c r="F1" s="85"/>
    </row>
    <row r="2" spans="1:6" s="22" customFormat="1" ht="15">
      <c r="A2" s="21" t="s">
        <v>123</v>
      </c>
      <c r="B2" s="91"/>
      <c r="C2" s="21"/>
      <c r="D2" s="86"/>
      <c r="E2" s="86"/>
      <c r="F2" s="86"/>
    </row>
    <row r="3" spans="1:6" ht="15" customHeight="1">
      <c r="A3" s="21" t="s">
        <v>127</v>
      </c>
      <c r="B3" s="92"/>
      <c r="C3" s="22"/>
      <c r="D3" s="61"/>
      <c r="E3" s="61"/>
      <c r="F3" s="61"/>
    </row>
    <row r="4" spans="1:6" s="23" customFormat="1" ht="15" customHeight="1">
      <c r="A4" s="24"/>
      <c r="B4" s="235" t="s">
        <v>4</v>
      </c>
      <c r="C4" s="114"/>
      <c r="D4" s="233" t="s">
        <v>128</v>
      </c>
      <c r="E4" s="132"/>
      <c r="F4" s="233" t="s">
        <v>129</v>
      </c>
    </row>
    <row r="5" spans="1:6" ht="23.25" customHeight="1">
      <c r="A5" s="133" t="s">
        <v>73</v>
      </c>
      <c r="B5" s="235"/>
      <c r="C5" s="98"/>
      <c r="D5" s="234"/>
      <c r="E5" s="134"/>
      <c r="F5" s="234"/>
    </row>
    <row r="6" spans="1:6" ht="17.25" customHeight="1">
      <c r="A6" s="24"/>
      <c r="B6" s="98"/>
      <c r="C6" s="98"/>
      <c r="D6" s="120"/>
      <c r="E6" s="134"/>
      <c r="F6" s="120"/>
    </row>
    <row r="7" spans="1:6" s="56" customFormat="1" ht="15">
      <c r="A7" s="202" t="s">
        <v>13</v>
      </c>
      <c r="B7" s="96"/>
      <c r="C7" s="55"/>
      <c r="D7" s="131"/>
      <c r="E7" s="131"/>
      <c r="F7" s="131"/>
    </row>
    <row r="8" spans="1:6" s="56" customFormat="1" ht="15">
      <c r="A8" s="135" t="s">
        <v>48</v>
      </c>
      <c r="B8" s="107">
        <v>10</v>
      </c>
      <c r="C8" s="55"/>
      <c r="D8" s="136">
        <v>96726</v>
      </c>
      <c r="E8" s="131"/>
      <c r="F8" s="136">
        <f>98174+687-167</f>
        <v>98694</v>
      </c>
    </row>
    <row r="9" spans="1:6" s="56" customFormat="1" ht="15">
      <c r="A9" s="137" t="s">
        <v>39</v>
      </c>
      <c r="B9" s="107">
        <v>10</v>
      </c>
      <c r="C9" s="55"/>
      <c r="D9" s="136">
        <v>314</v>
      </c>
      <c r="E9" s="136"/>
      <c r="F9" s="136">
        <v>328</v>
      </c>
    </row>
    <row r="10" spans="1:6" s="56" customFormat="1" ht="15">
      <c r="A10" s="137" t="s">
        <v>109</v>
      </c>
      <c r="B10" s="107">
        <v>11</v>
      </c>
      <c r="C10" s="55"/>
      <c r="D10" s="136">
        <v>4154</v>
      </c>
      <c r="E10" s="136"/>
      <c r="F10" s="136">
        <v>4154</v>
      </c>
    </row>
    <row r="11" spans="1:6" s="56" customFormat="1" ht="15">
      <c r="A11" s="137" t="s">
        <v>23</v>
      </c>
      <c r="B11" s="107">
        <v>12</v>
      </c>
      <c r="C11" s="55"/>
      <c r="D11" s="136">
        <v>3828</v>
      </c>
      <c r="E11" s="136"/>
      <c r="F11" s="136">
        <v>3828</v>
      </c>
    </row>
    <row r="12" spans="1:7" s="56" customFormat="1" ht="15">
      <c r="A12" s="137" t="s">
        <v>40</v>
      </c>
      <c r="B12" s="107"/>
      <c r="C12" s="55"/>
      <c r="D12" s="136">
        <v>5</v>
      </c>
      <c r="E12" s="136"/>
      <c r="F12" s="136">
        <v>5</v>
      </c>
      <c r="G12" s="88"/>
    </row>
    <row r="13" spans="1:6" s="56" customFormat="1" ht="15">
      <c r="A13" s="137" t="s">
        <v>44</v>
      </c>
      <c r="B13" s="107"/>
      <c r="C13" s="55"/>
      <c r="D13" s="136">
        <v>5</v>
      </c>
      <c r="E13" s="136"/>
      <c r="F13" s="136">
        <v>5</v>
      </c>
    </row>
    <row r="14" spans="1:6" s="56" customFormat="1" ht="15">
      <c r="A14" s="137" t="s">
        <v>103</v>
      </c>
      <c r="B14" s="107"/>
      <c r="C14" s="55"/>
      <c r="D14" s="136">
        <f>332+42</f>
        <v>374</v>
      </c>
      <c r="E14" s="136"/>
      <c r="F14" s="136">
        <f>332+42</f>
        <v>374</v>
      </c>
    </row>
    <row r="15" spans="1:6" s="56" customFormat="1" ht="15">
      <c r="A15" s="131"/>
      <c r="B15" s="96"/>
      <c r="C15" s="55"/>
      <c r="D15" s="138">
        <f>SUM(D8:D14)</f>
        <v>105406</v>
      </c>
      <c r="E15" s="139"/>
      <c r="F15" s="138">
        <f>SUM(F8:F14)</f>
        <v>107388</v>
      </c>
    </row>
    <row r="16" spans="1:6" s="56" customFormat="1" ht="7.5" customHeight="1">
      <c r="A16" s="131"/>
      <c r="B16" s="96"/>
      <c r="C16" s="55"/>
      <c r="D16" s="139"/>
      <c r="E16" s="139"/>
      <c r="F16" s="139"/>
    </row>
    <row r="17" spans="1:6" s="56" customFormat="1" ht="15">
      <c r="A17" s="202" t="s">
        <v>14</v>
      </c>
      <c r="B17" s="96"/>
      <c r="C17" s="55"/>
      <c r="D17" s="139"/>
      <c r="E17" s="139"/>
      <c r="F17" s="139"/>
    </row>
    <row r="18" spans="1:6" s="56" customFormat="1" ht="15">
      <c r="A18" s="135" t="s">
        <v>8</v>
      </c>
      <c r="B18" s="107">
        <v>13</v>
      </c>
      <c r="C18" s="108"/>
      <c r="D18" s="87">
        <v>26729</v>
      </c>
      <c r="E18" s="87"/>
      <c r="F18" s="87">
        <v>33817</v>
      </c>
    </row>
    <row r="19" spans="1:6" s="56" customFormat="1" ht="15">
      <c r="A19" s="135" t="s">
        <v>23</v>
      </c>
      <c r="B19" s="107">
        <v>14</v>
      </c>
      <c r="C19" s="108"/>
      <c r="D19" s="87">
        <v>15485</v>
      </c>
      <c r="E19" s="87"/>
      <c r="F19" s="87">
        <v>9577</v>
      </c>
    </row>
    <row r="20" spans="1:6" s="56" customFormat="1" ht="15">
      <c r="A20" s="135" t="s">
        <v>126</v>
      </c>
      <c r="B20" s="107">
        <v>15</v>
      </c>
      <c r="C20" s="108"/>
      <c r="D20" s="87">
        <v>1283</v>
      </c>
      <c r="E20" s="87"/>
      <c r="F20" s="87">
        <f>1870-687</f>
        <v>1183</v>
      </c>
    </row>
    <row r="21" spans="1:7" s="56" customFormat="1" ht="15">
      <c r="A21" s="131" t="s">
        <v>110</v>
      </c>
      <c r="B21" s="107">
        <v>16</v>
      </c>
      <c r="C21" s="108"/>
      <c r="D21" s="87">
        <v>6291</v>
      </c>
      <c r="E21" s="87"/>
      <c r="F21" s="87">
        <v>3839</v>
      </c>
      <c r="G21" s="88"/>
    </row>
    <row r="22" spans="1:10" s="56" customFormat="1" ht="15">
      <c r="A22" s="135" t="s">
        <v>62</v>
      </c>
      <c r="B22" s="107">
        <v>17</v>
      </c>
      <c r="C22" s="108"/>
      <c r="D22" s="87">
        <v>2337</v>
      </c>
      <c r="E22" s="87"/>
      <c r="F22" s="87">
        <v>745</v>
      </c>
      <c r="H22" s="203"/>
      <c r="J22" s="203"/>
    </row>
    <row r="23" spans="1:6" s="56" customFormat="1" ht="15">
      <c r="A23" s="202"/>
      <c r="B23" s="96"/>
      <c r="C23" s="55"/>
      <c r="D23" s="138">
        <f>SUM(D18:D22)</f>
        <v>52125</v>
      </c>
      <c r="E23" s="139"/>
      <c r="F23" s="138">
        <f>SUM(F18:F22)</f>
        <v>49161</v>
      </c>
    </row>
    <row r="24" spans="1:6" s="56" customFormat="1" ht="7.5" customHeight="1">
      <c r="A24" s="135"/>
      <c r="B24" s="107"/>
      <c r="C24" s="108"/>
      <c r="D24" s="88"/>
      <c r="E24" s="88"/>
      <c r="F24" s="88"/>
    </row>
    <row r="25" spans="1:6" s="56" customFormat="1" ht="15.75" thickBot="1">
      <c r="A25" s="202" t="s">
        <v>15</v>
      </c>
      <c r="B25" s="96"/>
      <c r="C25" s="55"/>
      <c r="D25" s="141">
        <f>SUM(D15+D23)</f>
        <v>157531</v>
      </c>
      <c r="E25" s="139"/>
      <c r="F25" s="141">
        <f>SUM(F15+F23)</f>
        <v>156549</v>
      </c>
    </row>
    <row r="26" spans="1:6" s="56" customFormat="1" ht="15.75" thickTop="1">
      <c r="A26" s="135"/>
      <c r="B26" s="107"/>
      <c r="C26" s="108"/>
      <c r="D26" s="131"/>
      <c r="E26" s="131"/>
      <c r="F26" s="131"/>
    </row>
    <row r="27" spans="1:6" s="56" customFormat="1" ht="15">
      <c r="A27" s="202" t="s">
        <v>20</v>
      </c>
      <c r="B27" s="105"/>
      <c r="C27" s="105"/>
      <c r="D27" s="120"/>
      <c r="E27" s="134"/>
      <c r="F27" s="120"/>
    </row>
    <row r="28" spans="1:6" s="56" customFormat="1" ht="7.5" customHeight="1">
      <c r="A28" s="202"/>
      <c r="B28" s="105"/>
      <c r="C28" s="105"/>
      <c r="D28" s="120"/>
      <c r="E28" s="134"/>
      <c r="F28" s="120"/>
    </row>
    <row r="29" spans="1:6" s="56" customFormat="1" ht="15">
      <c r="A29" s="202" t="s">
        <v>76</v>
      </c>
      <c r="B29" s="105"/>
      <c r="C29" s="105"/>
      <c r="D29" s="120"/>
      <c r="E29" s="134"/>
      <c r="F29" s="120"/>
    </row>
    <row r="30" spans="1:6" s="56" customFormat="1" ht="15">
      <c r="A30" s="135" t="s">
        <v>45</v>
      </c>
      <c r="B30" s="106"/>
      <c r="C30" s="55"/>
      <c r="D30" s="87">
        <v>2654</v>
      </c>
      <c r="E30" s="87"/>
      <c r="F30" s="87">
        <v>2654</v>
      </c>
    </row>
    <row r="31" spans="1:6" s="56" customFormat="1" ht="15">
      <c r="A31" s="135" t="s">
        <v>67</v>
      </c>
      <c r="B31" s="106"/>
      <c r="C31" s="55"/>
      <c r="D31" s="87">
        <v>-3575</v>
      </c>
      <c r="E31" s="87"/>
      <c r="F31" s="87">
        <v>-3575</v>
      </c>
    </row>
    <row r="32" spans="1:6" s="56" customFormat="1" ht="15">
      <c r="A32" s="135" t="s">
        <v>101</v>
      </c>
      <c r="B32" s="106"/>
      <c r="C32" s="55"/>
      <c r="D32" s="87">
        <v>265</v>
      </c>
      <c r="E32" s="87"/>
      <c r="F32" s="87">
        <v>265</v>
      </c>
    </row>
    <row r="33" spans="1:6" s="56" customFormat="1" ht="15">
      <c r="A33" s="135" t="s">
        <v>116</v>
      </c>
      <c r="B33" s="96"/>
      <c r="C33" s="55"/>
      <c r="D33" s="87">
        <v>105698</v>
      </c>
      <c r="E33" s="87"/>
      <c r="F33" s="87">
        <f>103684-167-293+36+43</f>
        <v>103303</v>
      </c>
    </row>
    <row r="34" spans="1:6" s="56" customFormat="1" ht="15">
      <c r="A34" s="202"/>
      <c r="B34" s="107">
        <v>18</v>
      </c>
      <c r="C34" s="55"/>
      <c r="D34" s="142">
        <f>SUM(D30:D33)</f>
        <v>105042</v>
      </c>
      <c r="E34" s="143"/>
      <c r="F34" s="142">
        <f>SUM(F30:F33)</f>
        <v>102647</v>
      </c>
    </row>
    <row r="35" spans="1:6" s="56" customFormat="1" ht="7.5" customHeight="1">
      <c r="A35" s="202"/>
      <c r="B35" s="96"/>
      <c r="C35" s="55"/>
      <c r="D35" s="143"/>
      <c r="E35" s="143"/>
      <c r="F35" s="143"/>
    </row>
    <row r="36" spans="1:6" s="56" customFormat="1" ht="15">
      <c r="A36" s="204" t="s">
        <v>77</v>
      </c>
      <c r="B36" s="96"/>
      <c r="C36" s="55"/>
      <c r="D36" s="143"/>
      <c r="E36" s="143"/>
      <c r="F36" s="143"/>
    </row>
    <row r="37" spans="1:6" s="56" customFormat="1" ht="15">
      <c r="A37" s="204"/>
      <c r="B37" s="96"/>
      <c r="C37" s="55"/>
      <c r="D37" s="143"/>
      <c r="E37" s="143"/>
      <c r="F37" s="143"/>
    </row>
    <row r="38" spans="1:6" s="56" customFormat="1" ht="15">
      <c r="A38" s="202" t="s">
        <v>63</v>
      </c>
      <c r="B38" s="106"/>
      <c r="C38" s="55"/>
      <c r="D38" s="143"/>
      <c r="E38" s="143"/>
      <c r="F38" s="143"/>
    </row>
    <row r="39" spans="1:6" s="56" customFormat="1" ht="15">
      <c r="A39" s="135" t="s">
        <v>111</v>
      </c>
      <c r="B39" s="106">
        <v>19</v>
      </c>
      <c r="C39" s="55"/>
      <c r="D39" s="144">
        <v>6221</v>
      </c>
      <c r="E39" s="143"/>
      <c r="F39" s="144">
        <v>6221</v>
      </c>
    </row>
    <row r="40" spans="1:6" s="56" customFormat="1" ht="15">
      <c r="A40" s="135" t="s">
        <v>68</v>
      </c>
      <c r="B40" s="106">
        <v>20</v>
      </c>
      <c r="C40" s="55"/>
      <c r="D40" s="87">
        <v>7269</v>
      </c>
      <c r="E40" s="87"/>
      <c r="F40" s="87">
        <v>7269</v>
      </c>
    </row>
    <row r="41" spans="1:6" s="56" customFormat="1" ht="15">
      <c r="A41" s="135" t="s">
        <v>87</v>
      </c>
      <c r="B41" s="106">
        <v>21</v>
      </c>
      <c r="C41" s="55"/>
      <c r="D41" s="144">
        <v>126</v>
      </c>
      <c r="E41" s="143"/>
      <c r="F41" s="144">
        <v>126</v>
      </c>
    </row>
    <row r="42" spans="1:6" s="56" customFormat="1" ht="15">
      <c r="A42" s="117" t="s">
        <v>84</v>
      </c>
      <c r="B42" s="106"/>
      <c r="C42" s="55"/>
      <c r="D42" s="87">
        <v>718</v>
      </c>
      <c r="E42" s="87"/>
      <c r="F42" s="87">
        <v>718</v>
      </c>
    </row>
    <row r="43" spans="1:6" s="56" customFormat="1" ht="15">
      <c r="A43" s="117" t="s">
        <v>119</v>
      </c>
      <c r="B43" s="106">
        <v>22</v>
      </c>
      <c r="C43" s="55"/>
      <c r="D43" s="87">
        <v>235</v>
      </c>
      <c r="E43" s="87"/>
      <c r="F43" s="87">
        <v>235</v>
      </c>
    </row>
    <row r="44" spans="1:6" s="56" customFormat="1" ht="15">
      <c r="A44" s="131"/>
      <c r="B44" s="96"/>
      <c r="C44" s="55"/>
      <c r="D44" s="142">
        <f>SUM(D39:D43)</f>
        <v>14569</v>
      </c>
      <c r="E44" s="143"/>
      <c r="F44" s="142">
        <f>SUM(F39:F43)</f>
        <v>14569</v>
      </c>
    </row>
    <row r="45" spans="1:6" s="56" customFormat="1" ht="7.5" customHeight="1">
      <c r="A45" s="202"/>
      <c r="B45" s="96"/>
      <c r="C45" s="55"/>
      <c r="D45" s="143"/>
      <c r="E45" s="143"/>
      <c r="F45" s="143"/>
    </row>
    <row r="46" spans="1:6" s="56" customFormat="1" ht="15">
      <c r="A46" s="202" t="s">
        <v>41</v>
      </c>
      <c r="B46" s="209"/>
      <c r="C46" s="210"/>
      <c r="D46" s="131"/>
      <c r="E46" s="131"/>
      <c r="F46" s="131"/>
    </row>
    <row r="47" spans="1:6" s="56" customFormat="1" ht="15">
      <c r="A47" s="145" t="s">
        <v>112</v>
      </c>
      <c r="B47" s="107">
        <v>23</v>
      </c>
      <c r="C47" s="210"/>
      <c r="D47" s="87">
        <v>12739</v>
      </c>
      <c r="E47" s="131"/>
      <c r="F47" s="87">
        <v>20276</v>
      </c>
    </row>
    <row r="48" spans="1:6" s="56" customFormat="1" ht="15">
      <c r="A48" s="145" t="s">
        <v>64</v>
      </c>
      <c r="B48" s="107">
        <v>19</v>
      </c>
      <c r="C48" s="210"/>
      <c r="D48" s="87">
        <v>3040</v>
      </c>
      <c r="E48" s="131"/>
      <c r="F48" s="87">
        <v>4065</v>
      </c>
    </row>
    <row r="49" spans="1:6" s="56" customFormat="1" ht="15">
      <c r="A49" s="145" t="s">
        <v>24</v>
      </c>
      <c r="B49" s="107">
        <v>24</v>
      </c>
      <c r="C49" s="108"/>
      <c r="D49" s="87">
        <v>14697</v>
      </c>
      <c r="E49" s="146"/>
      <c r="F49" s="87">
        <v>7869</v>
      </c>
    </row>
    <row r="50" spans="1:6" s="56" customFormat="1" ht="15">
      <c r="A50" s="145" t="s">
        <v>25</v>
      </c>
      <c r="B50" s="107">
        <v>25</v>
      </c>
      <c r="C50" s="210"/>
      <c r="D50" s="87">
        <v>4504</v>
      </c>
      <c r="E50" s="131"/>
      <c r="F50" s="87">
        <v>4085</v>
      </c>
    </row>
    <row r="51" spans="1:6" s="56" customFormat="1" ht="15">
      <c r="A51" s="145" t="s">
        <v>78</v>
      </c>
      <c r="B51" s="107">
        <v>26</v>
      </c>
      <c r="C51" s="108"/>
      <c r="D51" s="87">
        <v>1728</v>
      </c>
      <c r="E51" s="146"/>
      <c r="F51" s="87">
        <v>1737</v>
      </c>
    </row>
    <row r="52" spans="1:6" s="56" customFormat="1" ht="15">
      <c r="A52" s="145" t="s">
        <v>69</v>
      </c>
      <c r="B52" s="107">
        <v>27</v>
      </c>
      <c r="C52" s="108"/>
      <c r="D52" s="87">
        <v>107</v>
      </c>
      <c r="E52" s="146"/>
      <c r="F52" s="87">
        <v>117</v>
      </c>
    </row>
    <row r="53" spans="1:6" s="56" customFormat="1" ht="15">
      <c r="A53" s="145" t="s">
        <v>42</v>
      </c>
      <c r="B53" s="107">
        <v>28</v>
      </c>
      <c r="C53" s="108"/>
      <c r="D53" s="87">
        <v>1105</v>
      </c>
      <c r="E53" s="146"/>
      <c r="F53" s="87">
        <f>1163+21</f>
        <v>1184</v>
      </c>
    </row>
    <row r="54" spans="1:6" s="56" customFormat="1" ht="15">
      <c r="A54" s="202"/>
      <c r="B54" s="96"/>
      <c r="C54" s="55"/>
      <c r="D54" s="142">
        <f>SUM(D47:D53)</f>
        <v>37920</v>
      </c>
      <c r="E54" s="143"/>
      <c r="F54" s="142">
        <f>SUM(F47:F53)</f>
        <v>39333</v>
      </c>
    </row>
    <row r="55" spans="1:6" s="56" customFormat="1" ht="7.5" customHeight="1">
      <c r="A55" s="211"/>
      <c r="B55" s="96"/>
      <c r="C55" s="55"/>
      <c r="D55" s="147"/>
      <c r="E55" s="143"/>
      <c r="F55" s="147"/>
    </row>
    <row r="56" spans="1:6" s="56" customFormat="1" ht="15.75" thickBot="1">
      <c r="A56" s="202" t="s">
        <v>21</v>
      </c>
      <c r="B56" s="96"/>
      <c r="C56" s="55"/>
      <c r="D56" s="148">
        <f>D34+D44+D54</f>
        <v>157531</v>
      </c>
      <c r="E56" s="143"/>
      <c r="F56" s="148">
        <f>F34+F44+F54</f>
        <v>156549</v>
      </c>
    </row>
    <row r="57" spans="1:6" s="56" customFormat="1" ht="7.5" customHeight="1" thickTop="1">
      <c r="A57" s="135"/>
      <c r="B57" s="107"/>
      <c r="C57" s="108"/>
      <c r="D57" s="131"/>
      <c r="E57" s="131"/>
      <c r="F57" s="131"/>
    </row>
    <row r="58" spans="1:3" s="56" customFormat="1" ht="15">
      <c r="A58" s="113"/>
      <c r="B58" s="107"/>
      <c r="C58" s="108"/>
    </row>
    <row r="59" spans="1:3" s="56" customFormat="1" ht="15">
      <c r="A59" s="113"/>
      <c r="B59" s="107"/>
      <c r="C59" s="108"/>
    </row>
    <row r="60" spans="1:3" s="56" customFormat="1" ht="15">
      <c r="A60" s="113"/>
      <c r="B60" s="107"/>
      <c r="C60" s="108"/>
    </row>
    <row r="61" spans="1:3" s="56" customFormat="1" ht="15">
      <c r="A61" s="113"/>
      <c r="B61" s="107"/>
      <c r="C61" s="108"/>
    </row>
    <row r="62" spans="1:3" s="56" customFormat="1" ht="15">
      <c r="A62" s="113"/>
      <c r="B62" s="107"/>
      <c r="C62" s="108"/>
    </row>
    <row r="63" spans="1:3" s="56" customFormat="1" ht="15">
      <c r="A63" s="113"/>
      <c r="B63" s="107"/>
      <c r="C63" s="108"/>
    </row>
    <row r="64" spans="1:3" s="56" customFormat="1" ht="15">
      <c r="A64" s="113"/>
      <c r="B64" s="107"/>
      <c r="C64" s="108"/>
    </row>
    <row r="65" spans="1:6" ht="7.5" customHeight="1">
      <c r="A65" s="140"/>
      <c r="D65" s="131"/>
      <c r="E65" s="131"/>
      <c r="F65" s="131"/>
    </row>
    <row r="66" spans="1:6" ht="7.5" customHeight="1">
      <c r="A66" s="140"/>
      <c r="D66" s="131"/>
      <c r="E66" s="131"/>
      <c r="F66" s="131"/>
    </row>
    <row r="67" spans="1:6" ht="15">
      <c r="A67" s="125" t="s">
        <v>80</v>
      </c>
      <c r="B67" s="226"/>
      <c r="C67" s="125" t="s">
        <v>79</v>
      </c>
      <c r="D67" s="227"/>
      <c r="E67" s="226"/>
      <c r="F67" s="227"/>
    </row>
    <row r="68" spans="1:8" ht="15">
      <c r="A68" s="170" t="s">
        <v>132</v>
      </c>
      <c r="D68" s="24"/>
      <c r="E68" s="95"/>
      <c r="F68" s="131"/>
      <c r="H68" s="76" t="s">
        <v>52</v>
      </c>
    </row>
    <row r="69" spans="1:6" ht="15">
      <c r="A69" s="125"/>
      <c r="D69" s="127"/>
      <c r="E69" s="95"/>
      <c r="F69" s="131"/>
    </row>
    <row r="70" spans="1:6" ht="15">
      <c r="A70" s="24"/>
      <c r="B70" s="24"/>
      <c r="D70" s="131"/>
      <c r="E70" s="131"/>
      <c r="F70" s="131"/>
    </row>
    <row r="71" spans="1:6" ht="15">
      <c r="A71" s="24"/>
      <c r="B71" s="24"/>
      <c r="D71" s="131"/>
      <c r="E71" s="131"/>
      <c r="F71" s="131"/>
    </row>
    <row r="72" spans="1:6" ht="15">
      <c r="A72" s="124"/>
      <c r="B72" s="24"/>
      <c r="D72" s="131"/>
      <c r="E72" s="131"/>
      <c r="F72" s="131"/>
    </row>
    <row r="73" spans="1:6" ht="15">
      <c r="A73" s="129"/>
      <c r="D73" s="131"/>
      <c r="E73" s="131"/>
      <c r="F73" s="131"/>
    </row>
    <row r="74" spans="1:6" ht="15">
      <c r="A74" s="24"/>
      <c r="B74" s="149"/>
      <c r="C74" s="24"/>
      <c r="D74" s="131"/>
      <c r="E74" s="131"/>
      <c r="F74" s="131"/>
    </row>
    <row r="75" spans="1:6" ht="15">
      <c r="A75" s="24"/>
      <c r="B75" s="149"/>
      <c r="C75" s="24"/>
      <c r="D75" s="131"/>
      <c r="E75" s="131"/>
      <c r="F75" s="131"/>
    </row>
    <row r="76" spans="1:6" ht="15">
      <c r="A76" s="24"/>
      <c r="B76" s="149"/>
      <c r="C76" s="24"/>
      <c r="D76" s="131"/>
      <c r="E76" s="131"/>
      <c r="F76" s="131"/>
    </row>
    <row r="77" spans="1:6" ht="15">
      <c r="A77" s="24"/>
      <c r="B77" s="149"/>
      <c r="C77" s="24"/>
      <c r="D77" s="131"/>
      <c r="E77" s="131"/>
      <c r="F77" s="131"/>
    </row>
    <row r="78" spans="1:6" ht="15">
      <c r="A78" s="24"/>
      <c r="B78" s="149"/>
      <c r="C78" s="24"/>
      <c r="D78" s="131"/>
      <c r="E78" s="131"/>
      <c r="F78" s="131"/>
    </row>
    <row r="79" spans="1:6" ht="15">
      <c r="A79" s="24"/>
      <c r="B79" s="149"/>
      <c r="C79" s="24"/>
      <c r="D79" s="131"/>
      <c r="E79" s="131"/>
      <c r="F79" s="131"/>
    </row>
    <row r="80" spans="1:6" ht="15">
      <c r="A80" s="24"/>
      <c r="B80" s="149"/>
      <c r="C80" s="24"/>
      <c r="D80" s="131"/>
      <c r="E80" s="131"/>
      <c r="F80" s="131"/>
    </row>
    <row r="81" spans="1:6" ht="15">
      <c r="A81" s="24"/>
      <c r="B81" s="149"/>
      <c r="C81" s="24"/>
      <c r="D81" s="131"/>
      <c r="E81" s="131"/>
      <c r="F81" s="131"/>
    </row>
    <row r="82" spans="1:6" ht="15">
      <c r="A82" s="24"/>
      <c r="B82" s="149"/>
      <c r="C82" s="24"/>
      <c r="D82" s="131"/>
      <c r="E82" s="131"/>
      <c r="F82" s="131"/>
    </row>
    <row r="83" spans="1:6" ht="15">
      <c r="A83" s="24"/>
      <c r="B83" s="149"/>
      <c r="C83" s="24"/>
      <c r="D83" s="131"/>
      <c r="E83" s="131"/>
      <c r="F83" s="131"/>
    </row>
    <row r="84" spans="1:6" ht="15">
      <c r="A84" s="24"/>
      <c r="B84" s="149"/>
      <c r="C84" s="24"/>
      <c r="D84" s="131"/>
      <c r="E84" s="131"/>
      <c r="F84" s="131"/>
    </row>
    <row r="85" spans="1:6" ht="15">
      <c r="A85" s="24"/>
      <c r="B85" s="149"/>
      <c r="C85" s="24"/>
      <c r="D85" s="131"/>
      <c r="E85" s="131"/>
      <c r="F85" s="131"/>
    </row>
    <row r="86" spans="1:6" ht="15">
      <c r="A86" s="24"/>
      <c r="B86" s="149"/>
      <c r="C86" s="24"/>
      <c r="D86" s="131"/>
      <c r="E86" s="131"/>
      <c r="F86" s="131"/>
    </row>
    <row r="87" spans="1:6" ht="15">
      <c r="A87" s="24"/>
      <c r="B87" s="149"/>
      <c r="C87" s="24"/>
      <c r="D87" s="131"/>
      <c r="E87" s="131"/>
      <c r="F87" s="131"/>
    </row>
    <row r="88" spans="1:6" ht="15">
      <c r="A88" s="24"/>
      <c r="B88" s="149"/>
      <c r="C88" s="24"/>
      <c r="D88" s="131"/>
      <c r="E88" s="131"/>
      <c r="F88" s="131"/>
    </row>
    <row r="89" spans="1:6" ht="15">
      <c r="A89" s="24"/>
      <c r="B89" s="149"/>
      <c r="C89" s="24"/>
      <c r="D89" s="131"/>
      <c r="E89" s="131"/>
      <c r="F89" s="131"/>
    </row>
    <row r="90" spans="1:6" ht="15">
      <c r="A90" s="24"/>
      <c r="B90" s="149"/>
      <c r="C90" s="24"/>
      <c r="D90" s="131"/>
      <c r="E90" s="131"/>
      <c r="F90" s="131"/>
    </row>
    <row r="91" spans="1:6" ht="15">
      <c r="A91" s="24"/>
      <c r="B91" s="149"/>
      <c r="C91" s="24"/>
      <c r="D91" s="131"/>
      <c r="E91" s="131"/>
      <c r="F91" s="131"/>
    </row>
    <row r="92" spans="1:6" ht="15">
      <c r="A92" s="24"/>
      <c r="B92" s="149"/>
      <c r="C92" s="24"/>
      <c r="D92" s="131"/>
      <c r="E92" s="131"/>
      <c r="F92" s="131"/>
    </row>
    <row r="93" spans="1:6" ht="15">
      <c r="A93" s="24"/>
      <c r="B93" s="149"/>
      <c r="C93" s="24"/>
      <c r="D93" s="131"/>
      <c r="E93" s="131"/>
      <c r="F93" s="131"/>
    </row>
    <row r="94" spans="1:6" ht="15">
      <c r="A94" s="24"/>
      <c r="B94" s="149"/>
      <c r="C94" s="24"/>
      <c r="D94" s="131"/>
      <c r="E94" s="131"/>
      <c r="F94" s="131"/>
    </row>
    <row r="95" spans="1:6" ht="15">
      <c r="A95" s="24"/>
      <c r="B95" s="149"/>
      <c r="C95" s="24"/>
      <c r="D95" s="131"/>
      <c r="E95" s="131"/>
      <c r="F95" s="131"/>
    </row>
    <row r="96" spans="1:6" ht="15">
      <c r="A96" s="24"/>
      <c r="B96" s="149"/>
      <c r="C96" s="24"/>
      <c r="D96" s="131"/>
      <c r="E96" s="131"/>
      <c r="F96" s="131"/>
    </row>
    <row r="97" spans="1:6" ht="15">
      <c r="A97" s="24"/>
      <c r="B97" s="149"/>
      <c r="C97" s="24"/>
      <c r="D97" s="131"/>
      <c r="E97" s="131"/>
      <c r="F97" s="131"/>
    </row>
    <row r="98" spans="1:6" ht="15">
      <c r="A98" s="24"/>
      <c r="B98" s="149"/>
      <c r="C98" s="24"/>
      <c r="D98" s="131"/>
      <c r="E98" s="131"/>
      <c r="F98" s="131"/>
    </row>
    <row r="99" spans="1:6" ht="15">
      <c r="A99" s="24"/>
      <c r="B99" s="149"/>
      <c r="C99" s="24"/>
      <c r="D99" s="131"/>
      <c r="E99" s="131"/>
      <c r="F99" s="131"/>
    </row>
    <row r="100" spans="1:6" ht="15">
      <c r="A100" s="24"/>
      <c r="B100" s="149"/>
      <c r="C100" s="24"/>
      <c r="D100" s="131"/>
      <c r="E100" s="131"/>
      <c r="F100" s="131"/>
    </row>
    <row r="101" spans="1:6" ht="15">
      <c r="A101" s="24"/>
      <c r="B101" s="149"/>
      <c r="C101" s="24"/>
      <c r="D101" s="131"/>
      <c r="E101" s="131"/>
      <c r="F101" s="131"/>
    </row>
    <row r="102" spans="1:6" ht="15">
      <c r="A102" s="24"/>
      <c r="B102" s="149"/>
      <c r="C102" s="24"/>
      <c r="D102" s="131"/>
      <c r="E102" s="131"/>
      <c r="F102" s="131"/>
    </row>
    <row r="103" spans="2:3" ht="15">
      <c r="B103" s="97"/>
      <c r="C103" s="20"/>
    </row>
    <row r="104" spans="2:3" ht="15">
      <c r="B104" s="97"/>
      <c r="C104" s="20"/>
    </row>
    <row r="105" spans="2:3" ht="15">
      <c r="B105" s="97"/>
      <c r="C105" s="20"/>
    </row>
  </sheetData>
  <sheetProtection/>
  <mergeCells count="3"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7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90" zoomScaleSheetLayoutView="90" zoomScalePageLayoutView="0" workbookViewId="0" topLeftCell="A25">
      <selection activeCell="C37" sqref="C37"/>
    </sheetView>
  </sheetViews>
  <sheetFormatPr defaultColWidth="0" defaultRowHeight="12.75"/>
  <cols>
    <col min="1" max="1" width="55.8515625" style="36" customWidth="1"/>
    <col min="2" max="2" width="10.7109375" style="17" customWidth="1"/>
    <col min="3" max="3" width="12.7109375" style="18" customWidth="1"/>
    <col min="4" max="4" width="2.28125" style="10" customWidth="1"/>
    <col min="5" max="5" width="12.8515625" style="18" customWidth="1"/>
    <col min="6" max="6" width="2.00390625" style="10" customWidth="1"/>
    <col min="7" max="7" width="8.140625" style="3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4" customFormat="1" ht="15">
      <c r="A1" s="237" t="str">
        <f>'Cover '!D1</f>
        <v>НЕОХИМ АД</v>
      </c>
      <c r="B1" s="238"/>
      <c r="C1" s="238"/>
      <c r="D1" s="238"/>
      <c r="E1" s="238"/>
      <c r="F1" s="31"/>
      <c r="G1" s="3"/>
      <c r="H1" s="32"/>
    </row>
    <row r="2" spans="1:7" s="6" customFormat="1" ht="15">
      <c r="A2" s="239" t="s">
        <v>124</v>
      </c>
      <c r="B2" s="240"/>
      <c r="C2" s="240"/>
      <c r="D2" s="240"/>
      <c r="E2" s="240"/>
      <c r="F2" s="31"/>
      <c r="G2" s="5"/>
    </row>
    <row r="3" spans="1:7" s="6" customFormat="1" ht="15">
      <c r="A3" s="37" t="s">
        <v>127</v>
      </c>
      <c r="B3" s="60"/>
      <c r="C3" s="31"/>
      <c r="D3" s="31"/>
      <c r="E3" s="31"/>
      <c r="F3" s="31"/>
      <c r="G3" s="5"/>
    </row>
    <row r="4" spans="1:7" s="6" customFormat="1" ht="15">
      <c r="A4" s="59"/>
      <c r="B4" s="60"/>
      <c r="C4" s="31"/>
      <c r="D4" s="31"/>
      <c r="E4" s="31"/>
      <c r="F4" s="31"/>
      <c r="G4" s="5"/>
    </row>
    <row r="5" spans="1:8" ht="20.25" customHeight="1">
      <c r="A5" s="150"/>
      <c r="B5" s="151" t="s">
        <v>4</v>
      </c>
      <c r="C5" s="233" t="s">
        <v>128</v>
      </c>
      <c r="D5" s="132"/>
      <c r="E5" s="233" t="s">
        <v>129</v>
      </c>
      <c r="F5" s="7"/>
      <c r="G5" s="8"/>
      <c r="H5" s="33"/>
    </row>
    <row r="6" spans="1:8" ht="20.25">
      <c r="A6" s="150"/>
      <c r="B6" s="153"/>
      <c r="C6" s="234"/>
      <c r="D6" s="134"/>
      <c r="E6" s="234"/>
      <c r="F6" s="7"/>
      <c r="G6" s="8"/>
      <c r="H6" s="33"/>
    </row>
    <row r="7" spans="1:8" ht="10.5" customHeight="1">
      <c r="A7" s="150"/>
      <c r="B7" s="153"/>
      <c r="C7" s="115"/>
      <c r="D7" s="152"/>
      <c r="E7" s="115"/>
      <c r="F7" s="7"/>
      <c r="G7" s="8"/>
      <c r="H7" s="33"/>
    </row>
    <row r="8" spans="1:10" ht="15">
      <c r="A8" s="155" t="s">
        <v>16</v>
      </c>
      <c r="B8" s="10"/>
      <c r="C8" s="13"/>
      <c r="D8" s="156"/>
      <c r="E8" s="13"/>
      <c r="F8" s="11"/>
      <c r="G8" s="5"/>
      <c r="H8" s="11"/>
      <c r="I8" s="12" t="e">
        <f>+E8+H8+#REF!</f>
        <v>#REF!</v>
      </c>
      <c r="J8" s="12">
        <f>+E8+H8</f>
        <v>0</v>
      </c>
    </row>
    <row r="9" spans="1:9" ht="15">
      <c r="A9" s="157" t="s">
        <v>5</v>
      </c>
      <c r="B9" s="10"/>
      <c r="C9" s="13">
        <v>71241</v>
      </c>
      <c r="D9" s="156"/>
      <c r="E9" s="13">
        <v>39054</v>
      </c>
      <c r="F9" s="11"/>
      <c r="G9" s="5"/>
      <c r="H9" s="11"/>
      <c r="I9" s="12">
        <f>+E9+H9</f>
        <v>39054</v>
      </c>
    </row>
    <row r="10" spans="1:12" ht="15">
      <c r="A10" s="157" t="s">
        <v>6</v>
      </c>
      <c r="B10" s="10"/>
      <c r="C10" s="13">
        <v>-64680</v>
      </c>
      <c r="D10" s="156"/>
      <c r="E10" s="13">
        <v>-19828</v>
      </c>
      <c r="F10" s="11"/>
      <c r="G10" s="5"/>
      <c r="H10" s="11"/>
      <c r="I10" s="12">
        <f>+E10+H10</f>
        <v>-19828</v>
      </c>
      <c r="L10" s="12" t="e">
        <f>+E10+#REF!</f>
        <v>#REF!</v>
      </c>
    </row>
    <row r="11" spans="1:12" ht="15">
      <c r="A11" s="157" t="s">
        <v>58</v>
      </c>
      <c r="B11" s="10"/>
      <c r="C11" s="13">
        <v>-4226</v>
      </c>
      <c r="D11" s="156"/>
      <c r="E11" s="13">
        <v>-5067</v>
      </c>
      <c r="F11" s="11"/>
      <c r="G11" s="5"/>
      <c r="H11" s="11"/>
      <c r="I11" s="12"/>
      <c r="L11" s="12"/>
    </row>
    <row r="12" spans="1:9" s="15" customFormat="1" ht="15">
      <c r="A12" s="157" t="s">
        <v>59</v>
      </c>
      <c r="B12" s="14"/>
      <c r="C12" s="13">
        <v>3104</v>
      </c>
      <c r="D12" s="156"/>
      <c r="E12" s="13">
        <v>3143</v>
      </c>
      <c r="F12" s="11"/>
      <c r="G12" s="3"/>
      <c r="H12" s="11"/>
      <c r="I12" s="12"/>
    </row>
    <row r="13" spans="1:9" s="15" customFormat="1" ht="15">
      <c r="A13" s="157" t="s">
        <v>49</v>
      </c>
      <c r="B13" s="14"/>
      <c r="C13" s="13">
        <v>-76</v>
      </c>
      <c r="D13" s="156"/>
      <c r="E13" s="13">
        <v>-2782</v>
      </c>
      <c r="F13" s="11"/>
      <c r="G13" s="3"/>
      <c r="H13" s="11"/>
      <c r="I13" s="12"/>
    </row>
    <row r="14" spans="1:9" s="15" customFormat="1" ht="15">
      <c r="A14" s="157" t="s">
        <v>7</v>
      </c>
      <c r="B14" s="14"/>
      <c r="C14" s="13">
        <v>0</v>
      </c>
      <c r="D14" s="156"/>
      <c r="E14" s="13">
        <v>-4474</v>
      </c>
      <c r="F14" s="11"/>
      <c r="G14" s="3"/>
      <c r="H14" s="11"/>
      <c r="I14" s="12"/>
    </row>
    <row r="15" spans="1:9" s="15" customFormat="1" ht="15">
      <c r="A15" s="157" t="s">
        <v>61</v>
      </c>
      <c r="B15" s="14"/>
      <c r="C15" s="13">
        <v>-350</v>
      </c>
      <c r="D15" s="156"/>
      <c r="E15" s="13">
        <v>-3</v>
      </c>
      <c r="F15" s="11"/>
      <c r="G15" s="3"/>
      <c r="H15" s="11"/>
      <c r="I15" s="12"/>
    </row>
    <row r="16" spans="1:9" s="15" customFormat="1" ht="15">
      <c r="A16" s="157" t="s">
        <v>57</v>
      </c>
      <c r="B16" s="14"/>
      <c r="C16" s="13">
        <v>0</v>
      </c>
      <c r="D16" s="156"/>
      <c r="E16" s="13">
        <v>104</v>
      </c>
      <c r="F16" s="11"/>
      <c r="G16" s="3"/>
      <c r="H16" s="11"/>
      <c r="I16" s="12"/>
    </row>
    <row r="17" spans="1:9" s="15" customFormat="1" ht="15">
      <c r="A17" s="157" t="s">
        <v>43</v>
      </c>
      <c r="B17" s="14"/>
      <c r="C17" s="13">
        <v>-29</v>
      </c>
      <c r="D17" s="156"/>
      <c r="E17" s="13">
        <v>4</v>
      </c>
      <c r="F17" s="11"/>
      <c r="G17" s="3"/>
      <c r="H17" s="11"/>
      <c r="I17" s="12"/>
    </row>
    <row r="18" spans="1:9" s="15" customFormat="1" ht="29.25">
      <c r="A18" s="155" t="s">
        <v>113</v>
      </c>
      <c r="B18" s="14"/>
      <c r="C18" s="158">
        <f>SUM(C9:C17)</f>
        <v>4984</v>
      </c>
      <c r="D18" s="159"/>
      <c r="E18" s="158">
        <f>SUM(E9:E17)</f>
        <v>10151</v>
      </c>
      <c r="F18" s="11"/>
      <c r="G18" s="3"/>
      <c r="H18" s="11"/>
      <c r="I18" s="12">
        <f>+E18+H18</f>
        <v>10151</v>
      </c>
    </row>
    <row r="19" spans="1:9" ht="15">
      <c r="A19" s="157"/>
      <c r="B19" s="10"/>
      <c r="C19" s="13"/>
      <c r="D19" s="156"/>
      <c r="E19" s="13"/>
      <c r="F19" s="11"/>
      <c r="H19" s="11"/>
      <c r="I19" s="12"/>
    </row>
    <row r="20" spans="1:9" ht="15">
      <c r="A20" s="155" t="s">
        <v>17</v>
      </c>
      <c r="B20" s="10"/>
      <c r="C20" s="13"/>
      <c r="D20" s="156"/>
      <c r="E20" s="13"/>
      <c r="F20" s="11"/>
      <c r="H20" s="11"/>
      <c r="I20" s="12"/>
    </row>
    <row r="21" spans="1:9" ht="15">
      <c r="A21" s="157" t="s">
        <v>38</v>
      </c>
      <c r="B21" s="10"/>
      <c r="C21" s="13">
        <v>-155</v>
      </c>
      <c r="D21" s="156"/>
      <c r="E21" s="13">
        <v>-1704</v>
      </c>
      <c r="F21" s="11"/>
      <c r="H21" s="11"/>
      <c r="I21" s="12"/>
    </row>
    <row r="22" spans="1:9" ht="15">
      <c r="A22" s="157" t="s">
        <v>37</v>
      </c>
      <c r="B22" s="10"/>
      <c r="C22" s="13">
        <v>456</v>
      </c>
      <c r="D22" s="156"/>
      <c r="E22" s="13">
        <v>13</v>
      </c>
      <c r="F22" s="11"/>
      <c r="H22" s="11"/>
      <c r="I22" s="12"/>
    </row>
    <row r="23" spans="1:9" ht="29.25">
      <c r="A23" s="155" t="s">
        <v>53</v>
      </c>
      <c r="B23" s="10"/>
      <c r="C23" s="158">
        <f>SUM(C21:C22)</f>
        <v>301</v>
      </c>
      <c r="D23" s="159"/>
      <c r="E23" s="158">
        <f>SUM(E21:E22)</f>
        <v>-1691</v>
      </c>
      <c r="F23" s="11"/>
      <c r="H23" s="11"/>
      <c r="I23" s="12"/>
    </row>
    <row r="24" spans="1:9" ht="15">
      <c r="A24" s="157"/>
      <c r="B24" s="10"/>
      <c r="C24" s="13"/>
      <c r="D24" s="156"/>
      <c r="E24" s="13"/>
      <c r="F24" s="11"/>
      <c r="H24" s="11"/>
      <c r="I24" s="12"/>
    </row>
    <row r="25" spans="1:10" ht="15">
      <c r="A25" s="160" t="s">
        <v>18</v>
      </c>
      <c r="B25" s="10"/>
      <c r="C25" s="161"/>
      <c r="D25" s="162"/>
      <c r="E25" s="161"/>
      <c r="F25" s="34"/>
      <c r="G25" s="5"/>
      <c r="H25" s="11"/>
      <c r="I25" s="12"/>
      <c r="J25" s="12"/>
    </row>
    <row r="26" spans="1:10" ht="15">
      <c r="A26" s="157" t="s">
        <v>65</v>
      </c>
      <c r="B26" s="10"/>
      <c r="C26" s="13">
        <v>51931</v>
      </c>
      <c r="D26" s="156"/>
      <c r="E26" s="13">
        <v>3200</v>
      </c>
      <c r="F26" s="34"/>
      <c r="G26" s="5"/>
      <c r="H26" s="11"/>
      <c r="I26" s="12"/>
      <c r="J26" s="12"/>
    </row>
    <row r="27" spans="1:10" ht="15">
      <c r="A27" s="157" t="s">
        <v>66</v>
      </c>
      <c r="B27" s="10"/>
      <c r="C27" s="13">
        <v>-55405</v>
      </c>
      <c r="D27" s="156"/>
      <c r="E27" s="13">
        <v>-3200</v>
      </c>
      <c r="F27" s="34"/>
      <c r="G27" s="5"/>
      <c r="H27" s="11"/>
      <c r="I27" s="12"/>
      <c r="J27" s="12"/>
    </row>
    <row r="28" spans="1:10" ht="30">
      <c r="A28" s="157" t="s">
        <v>56</v>
      </c>
      <c r="B28" s="10"/>
      <c r="C28" s="13">
        <v>0</v>
      </c>
      <c r="D28" s="156"/>
      <c r="E28" s="13">
        <v>0</v>
      </c>
      <c r="F28" s="11"/>
      <c r="G28" s="5"/>
      <c r="H28" s="11"/>
      <c r="I28" s="12"/>
      <c r="J28" s="12"/>
    </row>
    <row r="29" spans="1:10" ht="30">
      <c r="A29" s="157" t="s">
        <v>70</v>
      </c>
      <c r="B29" s="10"/>
      <c r="C29" s="13">
        <v>0</v>
      </c>
      <c r="D29" s="156"/>
      <c r="E29" s="13">
        <v>-536</v>
      </c>
      <c r="F29" s="11"/>
      <c r="G29" s="5"/>
      <c r="H29" s="11"/>
      <c r="I29" s="12"/>
      <c r="J29" s="12"/>
    </row>
    <row r="30" spans="1:10" ht="30">
      <c r="A30" s="157" t="s">
        <v>55</v>
      </c>
      <c r="B30" s="10"/>
      <c r="C30" s="13">
        <v>-127</v>
      </c>
      <c r="D30" s="156"/>
      <c r="E30" s="13">
        <v>-185</v>
      </c>
      <c r="F30" s="11"/>
      <c r="G30" s="5"/>
      <c r="H30" s="11"/>
      <c r="I30" s="12"/>
      <c r="J30" s="12"/>
    </row>
    <row r="31" spans="1:10" ht="15">
      <c r="A31" s="157" t="s">
        <v>19</v>
      </c>
      <c r="B31" s="10"/>
      <c r="C31" s="13">
        <v>-92</v>
      </c>
      <c r="E31" s="13">
        <v>-174</v>
      </c>
      <c r="F31" s="11"/>
      <c r="G31" s="5"/>
      <c r="H31" s="11"/>
      <c r="I31" s="12"/>
      <c r="J31" s="12"/>
    </row>
    <row r="32" spans="1:6" ht="29.25">
      <c r="A32" s="155" t="s">
        <v>88</v>
      </c>
      <c r="B32" s="10"/>
      <c r="C32" s="158">
        <f>SUM(C26:C31)</f>
        <v>-3693</v>
      </c>
      <c r="D32" s="164"/>
      <c r="E32" s="158">
        <f>SUM(E26:E31)</f>
        <v>-895</v>
      </c>
      <c r="F32" s="16"/>
    </row>
    <row r="33" spans="1:5" ht="15">
      <c r="A33" s="165"/>
      <c r="B33" s="10"/>
      <c r="C33" s="13"/>
      <c r="E33" s="13"/>
    </row>
    <row r="34" spans="1:7" s="15" customFormat="1" ht="28.5">
      <c r="A34" s="68" t="s">
        <v>89</v>
      </c>
      <c r="B34" s="14"/>
      <c r="C34" s="166">
        <f>SUM(C18,C23,C32)</f>
        <v>1592</v>
      </c>
      <c r="D34" s="164"/>
      <c r="E34" s="166">
        <f>SUM(E18,E23,E32)</f>
        <v>7565</v>
      </c>
      <c r="F34" s="35"/>
      <c r="G34" s="5"/>
    </row>
    <row r="35" spans="1:5" ht="15">
      <c r="A35" s="165"/>
      <c r="B35" s="10"/>
      <c r="C35" s="13"/>
      <c r="E35" s="13"/>
    </row>
    <row r="36" spans="1:7" s="65" customFormat="1" ht="15">
      <c r="A36" s="165" t="s">
        <v>54</v>
      </c>
      <c r="B36" s="63"/>
      <c r="C36" s="163">
        <v>523</v>
      </c>
      <c r="D36" s="167"/>
      <c r="E36" s="163">
        <v>7159</v>
      </c>
      <c r="F36" s="63"/>
      <c r="G36" s="64"/>
    </row>
    <row r="37" spans="1:7" s="65" customFormat="1" ht="15">
      <c r="A37" s="165"/>
      <c r="B37" s="63"/>
      <c r="C37" s="163"/>
      <c r="D37" s="63"/>
      <c r="E37" s="163"/>
      <c r="F37" s="63"/>
      <c r="G37" s="64"/>
    </row>
    <row r="38" spans="1:7" s="67" customFormat="1" ht="29.25" thickBot="1">
      <c r="A38" s="68" t="s">
        <v>136</v>
      </c>
      <c r="B38" s="100">
        <v>17</v>
      </c>
      <c r="C38" s="168">
        <f>SUM(C34,C36)</f>
        <v>2115</v>
      </c>
      <c r="D38" s="159"/>
      <c r="E38" s="168">
        <f>SUM(E34,E36)</f>
        <v>14724</v>
      </c>
      <c r="F38" s="62"/>
      <c r="G38" s="66"/>
    </row>
    <row r="39" spans="1:7" s="67" customFormat="1" ht="15" thickTop="1">
      <c r="A39" s="169"/>
      <c r="B39" s="100"/>
      <c r="C39" s="101"/>
      <c r="D39" s="159"/>
      <c r="E39" s="101"/>
      <c r="F39" s="62"/>
      <c r="G39" s="66"/>
    </row>
    <row r="40" spans="1:5" ht="15">
      <c r="A40" s="197"/>
      <c r="B40" s="100"/>
      <c r="C40" s="13"/>
      <c r="E40" s="13"/>
    </row>
    <row r="41" spans="1:5" ht="15">
      <c r="A41" s="197"/>
      <c r="B41" s="10"/>
      <c r="C41" s="13"/>
      <c r="E41" s="13"/>
    </row>
    <row r="42" spans="1:5" ht="15">
      <c r="A42" s="192"/>
      <c r="B42" s="122"/>
      <c r="C42" s="122"/>
      <c r="D42" s="121"/>
      <c r="E42" s="121"/>
    </row>
    <row r="43" spans="1:5" ht="15">
      <c r="A43" s="192"/>
      <c r="B43" s="98"/>
      <c r="C43" s="98"/>
      <c r="D43" s="38"/>
      <c r="E43" s="40"/>
    </row>
    <row r="44" spans="1:5" ht="15">
      <c r="A44" s="124"/>
      <c r="B44" s="98"/>
      <c r="C44" s="98"/>
      <c r="D44" s="38"/>
      <c r="E44" s="40"/>
    </row>
    <row r="45" spans="1:5" ht="15">
      <c r="A45" s="124"/>
      <c r="B45" s="98"/>
      <c r="C45" s="98"/>
      <c r="D45" s="38"/>
      <c r="E45" s="40"/>
    </row>
    <row r="46" spans="1:5" ht="15">
      <c r="A46" s="125" t="s">
        <v>80</v>
      </c>
      <c r="B46" s="125" t="s">
        <v>79</v>
      </c>
      <c r="E46" s="95"/>
    </row>
    <row r="47" spans="1:7" ht="15">
      <c r="A47" s="170" t="s">
        <v>132</v>
      </c>
      <c r="B47" s="25"/>
      <c r="F47" s="76" t="s">
        <v>52</v>
      </c>
      <c r="G47" s="18"/>
    </row>
    <row r="48" spans="1:6" ht="15">
      <c r="A48" s="130"/>
      <c r="B48" s="107"/>
      <c r="C48" s="108"/>
      <c r="D48" s="131"/>
      <c r="E48" s="131"/>
      <c r="F48" s="56"/>
    </row>
    <row r="49" spans="1:6" ht="15">
      <c r="A49" s="131"/>
      <c r="B49" s="107"/>
      <c r="C49" s="108"/>
      <c r="D49" s="131"/>
      <c r="E49" s="131"/>
      <c r="F49" s="56"/>
    </row>
    <row r="50" spans="1:6" ht="15">
      <c r="A50" s="56"/>
      <c r="B50" s="107"/>
      <c r="C50" s="108"/>
      <c r="D50" s="56"/>
      <c r="E50" s="56"/>
      <c r="F50" s="56"/>
    </row>
    <row r="51" spans="1:6" ht="15" customHeight="1">
      <c r="A51" s="236"/>
      <c r="B51" s="236"/>
      <c r="C51" s="236"/>
      <c r="D51" s="236"/>
      <c r="E51" s="236"/>
      <c r="F51" s="236"/>
    </row>
    <row r="52" ht="15">
      <c r="A52" s="49"/>
    </row>
    <row r="53" ht="15">
      <c r="A53" s="111"/>
    </row>
    <row r="54" ht="15">
      <c r="A54" s="103"/>
    </row>
    <row r="55" ht="15">
      <c r="A55" s="50"/>
    </row>
    <row r="56" ht="15">
      <c r="A56" s="26"/>
    </row>
    <row r="57" ht="15">
      <c r="A57" s="27"/>
    </row>
    <row r="58" ht="15">
      <c r="A58" s="26"/>
    </row>
    <row r="59" ht="15">
      <c r="A59" s="1"/>
    </row>
    <row r="60" ht="15">
      <c r="A60" s="1"/>
    </row>
  </sheetData>
  <sheetProtection/>
  <mergeCells count="5">
    <mergeCell ref="A51:F51"/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="90" zoomScaleSheetLayoutView="90" zoomScalePageLayoutView="0" workbookViewId="0" topLeftCell="A7">
      <selection activeCell="A2" sqref="A2:K2"/>
    </sheetView>
  </sheetViews>
  <sheetFormatPr defaultColWidth="9.140625" defaultRowHeight="12.75"/>
  <cols>
    <col min="1" max="1" width="52.00390625" style="28" customWidth="1"/>
    <col min="2" max="2" width="10.421875" style="28" bestFit="1" customWidth="1"/>
    <col min="3" max="3" width="15.00390625" style="28" customWidth="1"/>
    <col min="4" max="4" width="0.71875" style="28" customWidth="1"/>
    <col min="5" max="5" width="13.8515625" style="28" customWidth="1"/>
    <col min="6" max="6" width="0.71875" style="28" customWidth="1"/>
    <col min="7" max="7" width="14.57421875" style="28" customWidth="1"/>
    <col min="8" max="8" width="0.71875" style="28" customWidth="1"/>
    <col min="9" max="9" width="17.421875" style="28" customWidth="1"/>
    <col min="10" max="10" width="0.85546875" style="28" customWidth="1"/>
    <col min="11" max="11" width="14.7109375" style="28" customWidth="1"/>
    <col min="12" max="16384" width="9.140625" style="28" customWidth="1"/>
  </cols>
  <sheetData>
    <row r="1" spans="1:11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39" t="s">
        <v>125</v>
      </c>
      <c r="B2" s="239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8" customHeight="1">
      <c r="A3" s="37" t="s">
        <v>127</v>
      </c>
      <c r="B3" s="59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>
      <c r="A4" s="59"/>
      <c r="B4" s="59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59"/>
      <c r="B5" s="59"/>
      <c r="C5" s="31"/>
      <c r="D5" s="31"/>
      <c r="E5" s="31"/>
      <c r="F5" s="31"/>
      <c r="G5" s="31"/>
      <c r="H5" s="31"/>
      <c r="I5" s="31"/>
      <c r="J5" s="31"/>
      <c r="K5" s="31"/>
    </row>
    <row r="6" spans="1:11" ht="16.5" customHeight="1">
      <c r="A6" s="239"/>
      <c r="B6" s="239"/>
      <c r="C6" s="241"/>
      <c r="D6" s="241"/>
      <c r="E6" s="241"/>
      <c r="F6" s="241"/>
      <c r="G6" s="241"/>
      <c r="H6" s="241"/>
      <c r="I6" s="241"/>
      <c r="J6" s="241"/>
      <c r="K6" s="241"/>
    </row>
    <row r="7" spans="1:11" s="71" customFormat="1" ht="15" customHeight="1">
      <c r="A7" s="244"/>
      <c r="B7" s="104"/>
      <c r="C7" s="242" t="s">
        <v>45</v>
      </c>
      <c r="D7" s="70"/>
      <c r="E7" s="242" t="s">
        <v>67</v>
      </c>
      <c r="F7" s="70"/>
      <c r="G7" s="242" t="s">
        <v>22</v>
      </c>
      <c r="H7" s="70"/>
      <c r="I7" s="242" t="s">
        <v>116</v>
      </c>
      <c r="J7" s="70"/>
      <c r="K7" s="242" t="s">
        <v>60</v>
      </c>
    </row>
    <row r="8" spans="1:11" s="72" customFormat="1" ht="45" customHeight="1">
      <c r="A8" s="245"/>
      <c r="B8" s="109" t="s">
        <v>4</v>
      </c>
      <c r="C8" s="243"/>
      <c r="D8" s="41"/>
      <c r="E8" s="243"/>
      <c r="F8" s="41"/>
      <c r="G8" s="243"/>
      <c r="H8" s="41"/>
      <c r="I8" s="243"/>
      <c r="J8" s="41"/>
      <c r="K8" s="243"/>
    </row>
    <row r="9" spans="1:11" s="75" customFormat="1" ht="15">
      <c r="A9" s="93"/>
      <c r="B9" s="93"/>
      <c r="C9" s="74" t="s">
        <v>115</v>
      </c>
      <c r="D9" s="74"/>
      <c r="E9" s="74" t="s">
        <v>115</v>
      </c>
      <c r="F9" s="74"/>
      <c r="G9" s="74" t="s">
        <v>115</v>
      </c>
      <c r="H9" s="74"/>
      <c r="I9" s="74" t="s">
        <v>115</v>
      </c>
      <c r="J9" s="74"/>
      <c r="K9" s="74" t="s">
        <v>115</v>
      </c>
    </row>
    <row r="10" spans="1:11" s="72" customFormat="1" ht="15">
      <c r="A10" s="89"/>
      <c r="B10" s="89"/>
      <c r="C10" s="73"/>
      <c r="D10" s="73"/>
      <c r="E10" s="73"/>
      <c r="F10" s="73"/>
      <c r="G10" s="73"/>
      <c r="H10" s="73"/>
      <c r="I10" s="74"/>
      <c r="J10" s="73"/>
      <c r="K10" s="73"/>
    </row>
    <row r="11" spans="1:11" s="72" customFormat="1" ht="15">
      <c r="A11" s="171" t="s">
        <v>131</v>
      </c>
      <c r="B11" s="171"/>
      <c r="C11" s="172">
        <v>2654</v>
      </c>
      <c r="D11" s="173"/>
      <c r="E11" s="172">
        <v>-3575</v>
      </c>
      <c r="F11" s="173"/>
      <c r="G11" s="172">
        <v>265</v>
      </c>
      <c r="H11" s="173"/>
      <c r="I11" s="172">
        <v>121152</v>
      </c>
      <c r="J11" s="173"/>
      <c r="K11" s="172">
        <f>SUM(C11:I11)</f>
        <v>120496</v>
      </c>
    </row>
    <row r="12" spans="1:11" s="72" customFormat="1" ht="15">
      <c r="A12" s="104"/>
      <c r="B12" s="104"/>
      <c r="C12" s="174"/>
      <c r="D12" s="174"/>
      <c r="E12" s="174"/>
      <c r="F12" s="174"/>
      <c r="G12" s="174"/>
      <c r="H12" s="174"/>
      <c r="I12" s="174"/>
      <c r="J12" s="174"/>
      <c r="K12" s="174"/>
    </row>
    <row r="13" spans="1:11" s="72" customFormat="1" ht="15">
      <c r="A13" s="181" t="s">
        <v>117</v>
      </c>
      <c r="B13" s="10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s="72" customFormat="1" ht="15">
      <c r="A14" s="104" t="s">
        <v>67</v>
      </c>
      <c r="B14" s="175"/>
      <c r="C14" s="174">
        <v>0</v>
      </c>
      <c r="D14" s="174"/>
      <c r="E14" s="174">
        <v>0</v>
      </c>
      <c r="F14" s="174"/>
      <c r="G14" s="174">
        <v>0</v>
      </c>
      <c r="H14" s="174"/>
      <c r="I14" s="174">
        <v>0</v>
      </c>
      <c r="J14" s="104"/>
      <c r="K14" s="174">
        <f>SUM(C14:I14)</f>
        <v>0</v>
      </c>
    </row>
    <row r="15" spans="1:11" s="72" customFormat="1" ht="8.25" customHeight="1">
      <c r="A15" s="104"/>
      <c r="B15" s="175"/>
      <c r="C15" s="174"/>
      <c r="D15" s="174"/>
      <c r="E15" s="174"/>
      <c r="F15" s="174"/>
      <c r="G15" s="174"/>
      <c r="H15" s="174"/>
      <c r="I15" s="174"/>
      <c r="J15" s="104"/>
      <c r="K15" s="174"/>
    </row>
    <row r="16" spans="1:11" s="72" customFormat="1" ht="15">
      <c r="A16" s="104" t="s">
        <v>118</v>
      </c>
      <c r="B16" s="175"/>
      <c r="C16" s="174">
        <v>0</v>
      </c>
      <c r="D16" s="174"/>
      <c r="E16" s="174">
        <v>0</v>
      </c>
      <c r="F16" s="174"/>
      <c r="G16" s="174">
        <v>0</v>
      </c>
      <c r="H16" s="174"/>
      <c r="I16" s="174">
        <v>0</v>
      </c>
      <c r="J16" s="104"/>
      <c r="K16" s="174">
        <f>SUM(C16:I16)</f>
        <v>0</v>
      </c>
    </row>
    <row r="17" spans="1:11" s="69" customFormat="1" ht="6.75" customHeight="1">
      <c r="A17" s="194"/>
      <c r="B17" s="195"/>
      <c r="C17" s="196"/>
      <c r="D17" s="196"/>
      <c r="E17" s="196"/>
      <c r="F17" s="196"/>
      <c r="G17" s="196"/>
      <c r="H17" s="196"/>
      <c r="I17" s="196"/>
      <c r="J17" s="194"/>
      <c r="K17" s="196"/>
    </row>
    <row r="18" spans="1:11" s="72" customFormat="1" ht="15">
      <c r="A18" s="104" t="s">
        <v>108</v>
      </c>
      <c r="B18" s="175"/>
      <c r="C18" s="177">
        <v>0</v>
      </c>
      <c r="D18" s="174"/>
      <c r="E18" s="177">
        <v>0</v>
      </c>
      <c r="F18" s="174"/>
      <c r="G18" s="177">
        <v>0</v>
      </c>
      <c r="H18" s="174"/>
      <c r="I18" s="174">
        <v>-17849</v>
      </c>
      <c r="J18" s="104"/>
      <c r="K18" s="174">
        <f>SUM(C18:I18)</f>
        <v>-17849</v>
      </c>
    </row>
    <row r="19" spans="1:11" s="72" customFormat="1" ht="6.75" customHeight="1">
      <c r="A19" s="104"/>
      <c r="B19" s="175"/>
      <c r="C19" s="174"/>
      <c r="D19" s="174"/>
      <c r="E19" s="174"/>
      <c r="F19" s="174"/>
      <c r="G19" s="174"/>
      <c r="H19" s="174"/>
      <c r="I19" s="174"/>
      <c r="J19" s="104"/>
      <c r="K19" s="174"/>
    </row>
    <row r="20" spans="1:11" s="72" customFormat="1" ht="15">
      <c r="A20" s="175" t="s">
        <v>121</v>
      </c>
      <c r="B20" s="176"/>
      <c r="C20" s="177">
        <v>0</v>
      </c>
      <c r="D20" s="177"/>
      <c r="E20" s="177">
        <v>0</v>
      </c>
      <c r="F20" s="177"/>
      <c r="G20" s="177">
        <v>0</v>
      </c>
      <c r="H20" s="177"/>
      <c r="I20" s="177">
        <v>0</v>
      </c>
      <c r="J20" s="177"/>
      <c r="K20" s="174">
        <f>SUM(C20:I20)</f>
        <v>0</v>
      </c>
    </row>
    <row r="21" spans="1:11" s="72" customFormat="1" ht="7.5" customHeight="1">
      <c r="A21" s="171"/>
      <c r="B21" s="171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1" s="72" customFormat="1" ht="15.75" thickBot="1">
      <c r="A22" s="171" t="s">
        <v>102</v>
      </c>
      <c r="B22" s="178"/>
      <c r="C22" s="179">
        <f>C20+C16+C14+C11</f>
        <v>2654</v>
      </c>
      <c r="D22" s="177"/>
      <c r="E22" s="179">
        <f>E20+E16+E14+E11</f>
        <v>-3575</v>
      </c>
      <c r="F22" s="177"/>
      <c r="G22" s="179">
        <f>G20+G16+G14+G11</f>
        <v>265</v>
      </c>
      <c r="H22" s="177"/>
      <c r="I22" s="179">
        <f>I20+I18+I16+I14+I11</f>
        <v>103303</v>
      </c>
      <c r="J22" s="177"/>
      <c r="K22" s="179">
        <f>K20+K18+K16+K14+K11</f>
        <v>102647</v>
      </c>
    </row>
    <row r="23" spans="1:11" s="57" customFormat="1" ht="9" customHeight="1" thickTop="1">
      <c r="A23" s="104"/>
      <c r="B23" s="10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s="57" customFormat="1" ht="15">
      <c r="A24" s="181" t="s">
        <v>135</v>
      </c>
      <c r="B24" s="10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s="69" customFormat="1" ht="6.75" customHeight="1">
      <c r="A25" s="194"/>
      <c r="B25" s="195"/>
      <c r="C25" s="196"/>
      <c r="D25" s="196"/>
      <c r="E25" s="196"/>
      <c r="F25" s="196"/>
      <c r="G25" s="196"/>
      <c r="H25" s="196"/>
      <c r="I25" s="196"/>
      <c r="J25" s="194"/>
      <c r="K25" s="196"/>
    </row>
    <row r="26" spans="1:11" s="57" customFormat="1" ht="15">
      <c r="A26" s="175" t="s">
        <v>108</v>
      </c>
      <c r="B26" s="104"/>
      <c r="C26" s="177">
        <v>0</v>
      </c>
      <c r="D26" s="174"/>
      <c r="E26" s="177">
        <v>0</v>
      </c>
      <c r="F26" s="174"/>
      <c r="G26" s="177">
        <v>0</v>
      </c>
      <c r="H26" s="174"/>
      <c r="I26" s="174">
        <f>'IS'!D26</f>
        <v>2395</v>
      </c>
      <c r="J26" s="174"/>
      <c r="K26" s="174">
        <f>SUM(C26:I26)</f>
        <v>2395</v>
      </c>
    </row>
    <row r="27" spans="1:11" s="69" customFormat="1" ht="6.75" customHeight="1">
      <c r="A27" s="194"/>
      <c r="B27" s="195"/>
      <c r="C27" s="196"/>
      <c r="D27" s="196"/>
      <c r="E27" s="196"/>
      <c r="F27" s="196"/>
      <c r="G27" s="196"/>
      <c r="H27" s="196"/>
      <c r="I27" s="196"/>
      <c r="J27" s="194"/>
      <c r="K27" s="196"/>
    </row>
    <row r="28" spans="1:11" s="57" customFormat="1" ht="15">
      <c r="A28" s="175" t="s">
        <v>121</v>
      </c>
      <c r="B28" s="176"/>
      <c r="C28" s="177">
        <v>0</v>
      </c>
      <c r="D28" s="177"/>
      <c r="E28" s="177">
        <v>0</v>
      </c>
      <c r="F28" s="177"/>
      <c r="G28" s="177">
        <v>0</v>
      </c>
      <c r="H28" s="177"/>
      <c r="I28" s="177">
        <v>0</v>
      </c>
      <c r="J28" s="177"/>
      <c r="K28" s="174">
        <f>SUM(C28:I28)</f>
        <v>0</v>
      </c>
    </row>
    <row r="29" spans="1:11" s="57" customFormat="1" ht="6.7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s="57" customFormat="1" ht="15.75" thickBot="1">
      <c r="A30" s="171" t="s">
        <v>130</v>
      </c>
      <c r="B30" s="178">
        <v>18</v>
      </c>
      <c r="C30" s="179">
        <f>SUM(C22:C28)</f>
        <v>2654</v>
      </c>
      <c r="D30" s="177"/>
      <c r="E30" s="179">
        <f>SUM(E22:E28)</f>
        <v>-3575</v>
      </c>
      <c r="F30" s="177"/>
      <c r="G30" s="179">
        <f>SUM(G22:G28)</f>
        <v>265</v>
      </c>
      <c r="H30" s="177"/>
      <c r="I30" s="179">
        <f>SUM(I22:I28)</f>
        <v>105698</v>
      </c>
      <c r="J30" s="177"/>
      <c r="K30" s="179">
        <f>SUM(K22:K28)</f>
        <v>105042</v>
      </c>
    </row>
    <row r="31" spans="1:11" s="57" customFormat="1" ht="15.75" thickTop="1">
      <c r="A31" s="213"/>
      <c r="B31" s="213"/>
      <c r="C31" s="212"/>
      <c r="D31" s="212"/>
      <c r="E31" s="212"/>
      <c r="F31" s="212"/>
      <c r="G31" s="212"/>
      <c r="H31" s="212"/>
      <c r="I31" s="212"/>
      <c r="J31" s="180"/>
      <c r="K31" s="180"/>
    </row>
    <row r="32" spans="1:11" s="57" customFormat="1" ht="15">
      <c r="A32" s="213"/>
      <c r="B32" s="213"/>
      <c r="C32" s="212"/>
      <c r="D32" s="212"/>
      <c r="E32" s="212"/>
      <c r="F32" s="212"/>
      <c r="G32" s="212"/>
      <c r="H32" s="212"/>
      <c r="I32" s="212"/>
      <c r="J32" s="180"/>
      <c r="K32" s="180"/>
    </row>
    <row r="33" spans="1:11" s="57" customFormat="1" ht="15">
      <c r="A33" s="214"/>
      <c r="B33" s="213"/>
      <c r="C33" s="212"/>
      <c r="D33" s="212"/>
      <c r="E33" s="212"/>
      <c r="F33" s="212"/>
      <c r="G33" s="212"/>
      <c r="H33" s="212"/>
      <c r="I33" s="212"/>
      <c r="J33" s="180"/>
      <c r="K33" s="180"/>
    </row>
    <row r="34" spans="1:11" s="69" customFormat="1" ht="15">
      <c r="A34" s="214"/>
      <c r="B34" s="213"/>
      <c r="C34" s="212"/>
      <c r="D34" s="212"/>
      <c r="E34" s="212"/>
      <c r="F34" s="212"/>
      <c r="G34" s="212"/>
      <c r="H34" s="212"/>
      <c r="I34" s="212"/>
      <c r="J34" s="180"/>
      <c r="K34" s="180"/>
    </row>
    <row r="35" spans="1:11" s="69" customFormat="1" ht="15">
      <c r="A35" s="215"/>
      <c r="B35" s="213"/>
      <c r="C35" s="212"/>
      <c r="D35" s="212"/>
      <c r="E35" s="212"/>
      <c r="F35" s="212"/>
      <c r="G35" s="212"/>
      <c r="H35" s="212"/>
      <c r="I35" s="212"/>
      <c r="J35" s="180"/>
      <c r="K35" s="180"/>
    </row>
    <row r="36" spans="1:11" s="69" customFormat="1" ht="15">
      <c r="A36" s="215"/>
      <c r="B36" s="216"/>
      <c r="C36" s="182"/>
      <c r="D36" s="182"/>
      <c r="E36" s="182"/>
      <c r="F36" s="182"/>
      <c r="G36" s="182"/>
      <c r="H36" s="182"/>
      <c r="I36" s="182"/>
      <c r="J36" s="182"/>
      <c r="K36" s="182"/>
    </row>
    <row r="37" spans="1:11" s="30" customFormat="1" ht="15">
      <c r="A37" s="215"/>
      <c r="B37" s="217"/>
      <c r="C37" s="217"/>
      <c r="D37" s="217"/>
      <c r="E37" s="182"/>
      <c r="F37" s="182"/>
      <c r="G37" s="182"/>
      <c r="H37" s="182"/>
      <c r="I37" s="182"/>
      <c r="J37" s="182"/>
      <c r="K37" s="182"/>
    </row>
    <row r="38" spans="1:11" s="30" customFormat="1" ht="15">
      <c r="A38" s="218"/>
      <c r="B38" s="219"/>
      <c r="C38" s="219"/>
      <c r="D38" s="219"/>
      <c r="E38" s="182"/>
      <c r="F38" s="182"/>
      <c r="G38" s="182"/>
      <c r="H38" s="182"/>
      <c r="I38" s="182"/>
      <c r="J38" s="182"/>
      <c r="K38" s="182"/>
    </row>
    <row r="39" spans="1:11" s="30" customFormat="1" ht="15">
      <c r="A39" s="220"/>
      <c r="B39" s="219"/>
      <c r="C39" s="219"/>
      <c r="D39" s="219"/>
      <c r="E39" s="182"/>
      <c r="F39" s="182"/>
      <c r="G39" s="182"/>
      <c r="H39" s="182"/>
      <c r="I39" s="182"/>
      <c r="J39" s="182"/>
      <c r="K39" s="182"/>
    </row>
    <row r="40" spans="1:11" s="30" customFormat="1" ht="15">
      <c r="A40" s="220"/>
      <c r="B40" s="219"/>
      <c r="C40" s="219"/>
      <c r="D40" s="219"/>
      <c r="E40" s="182"/>
      <c r="F40" s="182"/>
      <c r="G40" s="182"/>
      <c r="H40" s="182"/>
      <c r="I40" s="182"/>
      <c r="J40" s="182"/>
      <c r="K40" s="182"/>
    </row>
    <row r="41" spans="1:11" s="30" customFormat="1" ht="15">
      <c r="A41" s="218" t="s">
        <v>80</v>
      </c>
      <c r="B41" s="221"/>
      <c r="C41" s="218"/>
      <c r="D41" s="10"/>
      <c r="E41" s="218" t="s">
        <v>79</v>
      </c>
      <c r="F41" s="10"/>
      <c r="G41" s="221"/>
      <c r="H41" s="182"/>
      <c r="I41" s="182"/>
      <c r="J41" s="182"/>
      <c r="K41" s="182"/>
    </row>
    <row r="42" spans="1:11" s="29" customFormat="1" ht="15">
      <c r="A42" s="222" t="s">
        <v>132</v>
      </c>
      <c r="B42" s="221"/>
      <c r="C42" s="219"/>
      <c r="D42" s="220"/>
      <c r="E42" s="182"/>
      <c r="F42" s="182"/>
      <c r="G42" s="182"/>
      <c r="H42" s="182"/>
      <c r="I42" s="223" t="s">
        <v>52</v>
      </c>
      <c r="J42" s="24"/>
      <c r="K42" s="182"/>
    </row>
    <row r="43" spans="1:11" s="29" customFormat="1" ht="15">
      <c r="A43" s="224"/>
      <c r="B43" s="221"/>
      <c r="C43" s="219"/>
      <c r="D43" s="225"/>
      <c r="E43" s="28"/>
      <c r="F43" s="28"/>
      <c r="G43" s="28"/>
      <c r="H43" s="28"/>
      <c r="I43" s="224"/>
      <c r="J43" s="10"/>
      <c r="K43" s="47"/>
    </row>
    <row r="44" spans="1:11" s="29" customFormat="1" ht="15">
      <c r="A44" s="20"/>
      <c r="B44" s="20"/>
      <c r="C44" s="47"/>
      <c r="D44" s="10"/>
      <c r="E44" s="28"/>
      <c r="F44" s="28"/>
      <c r="G44" s="28"/>
      <c r="H44" s="28"/>
      <c r="I44" s="25"/>
      <c r="J44" s="20"/>
      <c r="K44" s="76"/>
    </row>
    <row r="45" spans="1:10" ht="15">
      <c r="A45" s="20"/>
      <c r="B45" s="20"/>
      <c r="C45" s="25"/>
      <c r="D45" s="20"/>
      <c r="I45" s="18"/>
      <c r="J45" s="10"/>
    </row>
    <row r="46" spans="1:4" ht="15">
      <c r="A46" s="48"/>
      <c r="B46" s="17"/>
      <c r="C46" s="18"/>
      <c r="D46" s="10"/>
    </row>
    <row r="47" spans="1:4" ht="15">
      <c r="A47" s="49"/>
      <c r="B47" s="17"/>
      <c r="C47" s="18"/>
      <c r="D47" s="10"/>
    </row>
    <row r="48" spans="1:4" ht="15">
      <c r="A48" s="102"/>
      <c r="B48" s="17"/>
      <c r="C48" s="18"/>
      <c r="D48" s="10"/>
    </row>
    <row r="50" ht="15">
      <c r="A50" s="39"/>
    </row>
    <row r="54" spans="1:2" ht="15">
      <c r="A54" s="94"/>
      <c r="B54" s="94"/>
    </row>
    <row r="69" spans="1:6" ht="15">
      <c r="A69" s="113"/>
      <c r="B69" s="107"/>
      <c r="C69" s="108"/>
      <c r="D69" s="56"/>
      <c r="E69" s="56"/>
      <c r="F69" s="56"/>
    </row>
    <row r="70" spans="1:6" ht="15">
      <c r="A70" s="56"/>
      <c r="B70" s="107"/>
      <c r="C70" s="108"/>
      <c r="D70" s="56"/>
      <c r="E70" s="56"/>
      <c r="F70" s="56"/>
    </row>
    <row r="71" spans="1:6" ht="15">
      <c r="A71" s="56"/>
      <c r="B71" s="107"/>
      <c r="C71" s="108"/>
      <c r="D71" s="56"/>
      <c r="E71" s="56"/>
      <c r="F71" s="56"/>
    </row>
    <row r="72" spans="1:6" ht="15">
      <c r="A72" s="236"/>
      <c r="B72" s="236"/>
      <c r="C72" s="236"/>
      <c r="D72" s="236"/>
      <c r="E72" s="236"/>
      <c r="F72" s="236"/>
    </row>
  </sheetData>
  <sheetProtection/>
  <mergeCells count="9">
    <mergeCell ref="A72:F72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0.8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64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 </cp:lastModifiedBy>
  <cp:lastPrinted>2010-04-26T05:12:54Z</cp:lastPrinted>
  <dcterms:created xsi:type="dcterms:W3CDTF">2003-02-07T14:36:34Z</dcterms:created>
  <dcterms:modified xsi:type="dcterms:W3CDTF">2010-04-26T05:13:40Z</dcterms:modified>
  <cp:category/>
  <cp:version/>
  <cp:contentType/>
  <cp:contentStatus/>
</cp:coreProperties>
</file>