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'BS'!$A$1:$E$61</definedName>
    <definedName name="_xlnm.Print_Area" localSheetId="3">'CFS'!$A$1:$E$44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'CFS'!$60:$65536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'CFS'!$A$1:$G$31</definedName>
    <definedName name="Z_2BD2C2C3_AF9C_11D6_9CEF_00D009775214_.wvu.Rows" localSheetId="3" hidden="1">'CFS'!$58:$65536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'CFS'!$60:$65536,'CFS'!$41:$43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'EQS'!$A$1:$I$26</definedName>
    <definedName name="Z_9656BBF7_C4A3_41EC_B0C6_A21B380E3C2F_.wvu.Rows" localSheetId="3" hidden="1">'CFS'!$60:$65536,'CFS'!$41:$43</definedName>
  </definedNames>
  <calcPr fullCalcOnLoad="1"/>
</workbook>
</file>

<file path=xl/sharedStrings.xml><?xml version="1.0" encoding="utf-8"?>
<sst xmlns="http://schemas.openxmlformats.org/spreadsheetml/2006/main" count="159" uniqueCount="129">
  <si>
    <t>Име на дружеството:</t>
  </si>
  <si>
    <t>Адрес на управление:</t>
  </si>
  <si>
    <t>Обслужващи банки:</t>
  </si>
  <si>
    <t>Приложение</t>
  </si>
  <si>
    <t>2002 хил.лв.</t>
  </si>
  <si>
    <t>Разходи за материали</t>
  </si>
  <si>
    <t>Разходи за външни услуги</t>
  </si>
  <si>
    <t>Разходи за амортизации</t>
  </si>
  <si>
    <t>Други разходи</t>
  </si>
  <si>
    <t>Наименование на приходите</t>
  </si>
  <si>
    <t>АКТИВ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</si>
  <si>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</si>
  <si>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</si>
  <si>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</si>
  <si>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</si>
  <si>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</si>
  <si>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</si>
  <si>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Натрупани печалби</t>
  </si>
  <si>
    <t>BGN'000</t>
  </si>
  <si>
    <t>град Димитровград</t>
  </si>
  <si>
    <t>ул."Химкомбинатска" №3</t>
  </si>
  <si>
    <t>Катя Господинова Петрова</t>
  </si>
  <si>
    <t>Печалба от дейността</t>
  </si>
  <si>
    <t>БАЛАНС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</si>
  <si>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</si>
  <si>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</si>
  <si>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</si>
  <si>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</si>
  <si>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</si>
  <si>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</si>
  <si>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</si>
  <si>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Плащания по финансов лизинг</t>
  </si>
  <si>
    <t>СОБСТВЕН КАПИТАЛ И ПАСИВИ</t>
  </si>
  <si>
    <t>Общо собствен капитал и пасиви</t>
  </si>
  <si>
    <t>Изпълнителен директор:</t>
  </si>
  <si>
    <t>Търговски вземания</t>
  </si>
  <si>
    <t>Дългосрочни задължения към доставчици</t>
  </si>
  <si>
    <t>Законови резерви</t>
  </si>
  <si>
    <t>Вземания от свързани лица</t>
  </si>
  <si>
    <t>Пасиви по отсрочени данъци</t>
  </si>
  <si>
    <t>Задължения към свързани лица</t>
  </si>
  <si>
    <t>Задължения към персонала и осигурителни предприятия</t>
  </si>
  <si>
    <t>Изменение на запасите от продукция и незавършено производство</t>
  </si>
  <si>
    <t>Търговски задължения</t>
  </si>
  <si>
    <t>Съвет на директорите:</t>
  </si>
  <si>
    <t>Председател:Димчо Стайков Георгиев</t>
  </si>
  <si>
    <t>Членове:Димитър Стефанов Димитров</t>
  </si>
  <si>
    <t>Тошо Иванов Димов</t>
  </si>
  <si>
    <t>Васил Живков Грънчаров</t>
  </si>
  <si>
    <t>Мохамед Хасан Мохамад Карабибар</t>
  </si>
  <si>
    <t>Виктория Илиева Ценова</t>
  </si>
  <si>
    <t>Таня Димитрова Кованлъшка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</si>
  <si>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</si>
  <si>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</si>
  <si>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</si>
  <si>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</si>
  <si>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Васил Георгиев Огнянов</t>
  </si>
  <si>
    <t>Ц К Б</t>
  </si>
  <si>
    <t xml:space="preserve">Б П Б </t>
  </si>
  <si>
    <t>Райфайзенбанк</t>
  </si>
  <si>
    <t>Одитори:</t>
  </si>
  <si>
    <t>Финансови (разходи)/приходи (нетно)</t>
  </si>
  <si>
    <t>Други</t>
  </si>
  <si>
    <t>Постъпления от продажба на имоти, машини и оборудване</t>
  </si>
  <si>
    <t>Покупки на имоти, машини и оборудване</t>
  </si>
  <si>
    <t>ОТЧЕТ ЗА ПРОМЕНИТЕ В СОБСТВЕНИЯ КАПИТАЛ</t>
  </si>
  <si>
    <t>ОТЧЕТ ЗА ПАРИЧНИТЕ ПОТОЦИ</t>
  </si>
  <si>
    <t xml:space="preserve">ОТЧЕТ ЗА ДОХОДИТЕ </t>
  </si>
  <si>
    <t>Приходи от продажба на продукция</t>
  </si>
  <si>
    <t>Капитал и резерви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</si>
  <si>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</si>
  <si>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</si>
  <si>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</si>
  <si>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</si>
  <si>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</si>
  <si>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</si>
  <si>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</si>
  <si>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Финансов директор:</t>
  </si>
  <si>
    <t>Петя Василева Огнянова</t>
  </si>
  <si>
    <t>Елена Симеонова Шопова</t>
  </si>
  <si>
    <t>-</t>
  </si>
  <si>
    <t>Имоти, машини,  и оборудване</t>
  </si>
  <si>
    <t>АФА ООД</t>
  </si>
  <si>
    <t>ТБ Хеброс АД</t>
  </si>
  <si>
    <t>Ейч Ви Би Банк Биохим АД</t>
  </si>
  <si>
    <t xml:space="preserve">Булбанк  АД </t>
  </si>
  <si>
    <t>(Димитър Димитров)</t>
  </si>
  <si>
    <t>(Тошо Димов)</t>
  </si>
  <si>
    <t>Нетни парични потоци използвани в инвестиционната дейност</t>
  </si>
  <si>
    <t>Нетни парични потоци от/(използвани във) финансовата дейност</t>
  </si>
  <si>
    <t>Нетни парични потоци от оперативната дейност</t>
  </si>
  <si>
    <t xml:space="preserve">Нетно (намаление)/увеличение на паричните средства и паричните еквиваленти </t>
  </si>
  <si>
    <t>Парични средства и парични еквиваленти на 1 януари</t>
  </si>
  <si>
    <t>Парични средства и парични еквиваленти на 31 декември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</si>
  <si>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</si>
  <si>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</si>
  <si>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Други постъпления/(плащания) от инвестиционна дейност</t>
  </si>
  <si>
    <t>Получени лихви</t>
  </si>
  <si>
    <t>Курсови разлики, нетно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</si>
  <si>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</si>
  <si>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</si>
  <si>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</si>
  <si>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Получени заеми</t>
  </si>
  <si>
    <t>Платени лихви и такси по заеми за оборотни средства</t>
  </si>
  <si>
    <t>Парични средства и парични еквиваленти</t>
  </si>
  <si>
    <t>Печалба преди облагане с данъци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</si>
  <si>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</si>
  <si>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</si>
  <si>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</si>
  <si>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</si>
  <si>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Получени дългосрочни банкови заеми</t>
  </si>
  <si>
    <t>Приходи от продажба на стоки</t>
  </si>
  <si>
    <t>Приходи от предоставени услуги</t>
  </si>
  <si>
    <t>Други приходи</t>
  </si>
  <si>
    <t>Балансова стойност на продадени активи(без продукция)</t>
  </si>
  <si>
    <t>Салдо на 1 януари 2005</t>
  </si>
  <si>
    <t xml:space="preserve">Нетна печалба </t>
  </si>
  <si>
    <t>10,11</t>
  </si>
  <si>
    <t xml:space="preserve">ГРУПА "НЕОХИМ" </t>
  </si>
  <si>
    <t>Малцинствено участие</t>
  </si>
  <si>
    <t>Предплатени разходи</t>
  </si>
  <si>
    <t>към 30.09. 2005 година</t>
  </si>
  <si>
    <t>30.09.2005   BGN'000</t>
  </si>
  <si>
    <t>30.09.2004   BGN'000</t>
  </si>
  <si>
    <t>Салдо на 30 септември 2005</t>
  </si>
  <si>
    <t>към 30 септември 2005 година</t>
  </si>
  <si>
    <t>30.09.2005               BGN'000</t>
  </si>
  <si>
    <t>31.12. 2004               BGN'000</t>
  </si>
  <si>
    <t>Извънредни приходи(разходи)</t>
  </si>
</sst>
</file>

<file path=xl/styles.xml><?xml version="1.0" encoding="utf-8"?>
<styleSheet xmlns="http://schemas.openxmlformats.org/spreadsheetml/2006/main">
  <numFmts count="35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0_);\(0\)"/>
    <numFmt numFmtId="185" formatCode="_(* #,##0_);_(* \(#,##0\);_(* &quot;-&quot;??_);_(@_)"/>
    <numFmt numFmtId="186" formatCode="_(* #,##0.0_);_(* \(#,##0.0\);_(* &quot;-&quot;_);_(@_)"/>
    <numFmt numFmtId="187" formatCode="0.0"/>
    <numFmt numFmtId="188" formatCode="_(* #,##0.00_);_(* \(#,##0.00\);_(* &quot;-&quot;_);_(@_)"/>
    <numFmt numFmtId="189" formatCode="_(* #,##0.000_);_(* \(#,##0.000\);_(* &quot;-&quot;???_);_(@_)"/>
    <numFmt numFmtId="190" formatCode="_(* #,##0.0_);_(* \(#,##0.0\);_(* &quot;-&quot;??_);_(@_)"/>
  </numFmts>
  <fonts count="31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21" applyFont="1" applyBorder="1" applyAlignment="1">
      <alignment vertical="center"/>
      <protection/>
    </xf>
    <xf numFmtId="0" fontId="9" fillId="0" borderId="1" xfId="21" applyFont="1" applyFill="1" applyBorder="1" applyAlignment="1">
      <alignment horizontal="left" vertical="center"/>
      <protection/>
    </xf>
    <xf numFmtId="0" fontId="8" fillId="0" borderId="0" xfId="25" applyFont="1" applyFill="1" applyBorder="1" applyAlignment="1">
      <alignment horizontal="center" vertical="center"/>
      <protection/>
    </xf>
    <xf numFmtId="0" fontId="8" fillId="0" borderId="0" xfId="25" applyFont="1" applyFill="1" applyAlignment="1">
      <alignment vertical="center"/>
      <protection/>
    </xf>
    <xf numFmtId="0" fontId="9" fillId="0" borderId="0" xfId="25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vertical="center"/>
      <protection/>
    </xf>
    <xf numFmtId="49" fontId="10" fillId="0" borderId="0" xfId="23" applyNumberFormat="1" applyFont="1" applyFill="1" applyBorder="1" applyAlignment="1">
      <alignment horizontal="right" vertical="center" wrapText="1"/>
      <protection/>
    </xf>
    <xf numFmtId="49" fontId="10" fillId="0" borderId="0" xfId="23" applyNumberFormat="1" applyFont="1" applyFill="1" applyBorder="1" applyAlignment="1">
      <alignment horizontal="right" vertical="center"/>
      <protection/>
    </xf>
    <xf numFmtId="0" fontId="8" fillId="0" borderId="0" xfId="25" applyFont="1" applyFill="1" applyBorder="1" applyAlignment="1" quotePrefix="1">
      <alignment horizontal="center" vertical="center"/>
      <protection/>
    </xf>
    <xf numFmtId="0" fontId="8" fillId="0" borderId="0" xfId="22" applyFont="1" applyFill="1">
      <alignment/>
      <protection/>
    </xf>
    <xf numFmtId="0" fontId="8" fillId="0" borderId="0" xfId="22" applyFont="1" applyFill="1" applyBorder="1" applyAlignment="1">
      <alignment horizontal="center"/>
      <protection/>
    </xf>
    <xf numFmtId="41" fontId="8" fillId="0" borderId="0" xfId="22" applyNumberFormat="1" applyFont="1" applyFill="1" applyBorder="1">
      <alignment/>
      <protection/>
    </xf>
    <xf numFmtId="41" fontId="8" fillId="0" borderId="0" xfId="22" applyNumberFormat="1" applyFont="1" applyFill="1">
      <alignment/>
      <protection/>
    </xf>
    <xf numFmtId="41" fontId="8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>
      <alignment/>
      <protection/>
    </xf>
    <xf numFmtId="41" fontId="8" fillId="0" borderId="0" xfId="22" applyNumberFormat="1" applyFont="1" applyFill="1" applyBorder="1" applyAlignment="1">
      <alignment horizontal="center"/>
      <protection/>
    </xf>
    <xf numFmtId="41" fontId="8" fillId="0" borderId="0" xfId="22" applyNumberFormat="1" applyFont="1" applyFill="1" applyAlignment="1">
      <alignment horizontal="right"/>
      <protection/>
    </xf>
    <xf numFmtId="0" fontId="13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1" fontId="13" fillId="0" borderId="0" xfId="24" applyNumberFormat="1" applyFont="1" applyFill="1" applyBorder="1" applyAlignment="1">
      <alignment vertical="center"/>
      <protection/>
    </xf>
    <xf numFmtId="0" fontId="15" fillId="0" borderId="0" xfId="0" applyFont="1" applyBorder="1" applyAlignment="1">
      <alignment horizontal="center"/>
    </xf>
    <xf numFmtId="0" fontId="12" fillId="0" borderId="0" xfId="2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3" applyNumberFormat="1" applyFont="1" applyFill="1" applyBorder="1" applyAlignment="1" applyProtection="1">
      <alignment vertical="top"/>
      <protection/>
    </xf>
    <xf numFmtId="0" fontId="12" fillId="0" borderId="0" xfId="23" applyNumberFormat="1" applyFont="1" applyFill="1" applyBorder="1" applyAlignment="1" applyProtection="1" quotePrefix="1">
      <alignment horizontal="right" vertical="top"/>
      <protection/>
    </xf>
    <xf numFmtId="0" fontId="16" fillId="0" borderId="0" xfId="0" applyFont="1" applyBorder="1" applyAlignment="1">
      <alignment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25" applyFont="1" applyFill="1" applyBorder="1" applyAlignment="1">
      <alignment vertical="center"/>
      <protection/>
    </xf>
    <xf numFmtId="0" fontId="17" fillId="0" borderId="0" xfId="25" applyFont="1" applyFill="1" applyBorder="1" applyAlignment="1" quotePrefix="1">
      <alignment horizontal="left" vertical="center"/>
      <protection/>
    </xf>
    <xf numFmtId="0" fontId="18" fillId="0" borderId="0" xfId="25" applyFont="1" applyFill="1" applyBorder="1" applyAlignment="1">
      <alignment horizontal="right" vertical="center"/>
      <protection/>
    </xf>
    <xf numFmtId="41" fontId="9" fillId="0" borderId="0" xfId="22" applyNumberFormat="1" applyFont="1" applyFill="1" applyBorder="1">
      <alignment/>
      <protection/>
    </xf>
    <xf numFmtId="41" fontId="9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6" fillId="0" borderId="0" xfId="22" applyFont="1" applyFill="1">
      <alignment/>
      <protection/>
    </xf>
    <xf numFmtId="0" fontId="14" fillId="2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185" fontId="11" fillId="0" borderId="0" xfId="15" applyNumberFormat="1" applyFont="1" applyFill="1" applyBorder="1" applyAlignment="1" applyProtection="1">
      <alignment horizontal="right" vertical="center"/>
      <protection/>
    </xf>
    <xf numFmtId="41" fontId="13" fillId="0" borderId="0" xfId="24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7" fontId="8" fillId="0" borderId="0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1" fillId="0" borderId="0" xfId="21" applyFont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21" applyFont="1" applyFill="1" applyBorder="1" applyAlignment="1">
      <alignment horizontal="left" vertical="center"/>
      <protection/>
    </xf>
    <xf numFmtId="4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1" fontId="9" fillId="0" borderId="0" xfId="22" applyNumberFormat="1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8" fillId="0" borderId="0" xfId="22" applyFont="1" applyFill="1" applyBorder="1" applyAlignment="1">
      <alignment horizontal="center"/>
      <protection/>
    </xf>
    <xf numFmtId="0" fontId="8" fillId="0" borderId="0" xfId="25" applyFont="1" applyFill="1" applyBorder="1" applyAlignment="1">
      <alignment horizontal="center" vertical="center"/>
      <protection/>
    </xf>
    <xf numFmtId="0" fontId="8" fillId="0" borderId="0" xfId="22" applyFont="1" applyFill="1">
      <alignment/>
      <protection/>
    </xf>
    <xf numFmtId="0" fontId="9" fillId="0" borderId="0" xfId="22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9" fillId="0" borderId="0" xfId="22" applyFont="1" applyFill="1">
      <alignment/>
      <protection/>
    </xf>
    <xf numFmtId="0" fontId="23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0" fontId="23" fillId="0" borderId="0" xfId="22" applyFont="1" applyFill="1" applyBorder="1" applyAlignment="1">
      <alignment vertical="top"/>
      <protection/>
    </xf>
    <xf numFmtId="0" fontId="9" fillId="0" borderId="0" xfId="22" applyFont="1" applyFill="1" applyBorder="1" applyAlignment="1">
      <alignment horizontal="left" wrapText="1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horizontal="left" vertical="center"/>
      <protection/>
    </xf>
    <xf numFmtId="185" fontId="8" fillId="0" borderId="0" xfId="23" applyNumberFormat="1" applyFont="1" applyFill="1" applyBorder="1" applyAlignment="1" applyProtection="1">
      <alignment vertical="center"/>
      <protection/>
    </xf>
    <xf numFmtId="185" fontId="8" fillId="0" borderId="0" xfId="15" applyNumberFormat="1" applyFont="1" applyFill="1" applyBorder="1" applyAlignment="1" applyProtection="1">
      <alignment vertical="center"/>
      <protection/>
    </xf>
    <xf numFmtId="0" fontId="12" fillId="0" borderId="0" xfId="23" applyNumberFormat="1" applyFont="1" applyFill="1" applyBorder="1" applyAlignment="1" applyProtection="1">
      <alignment horizontal="center" wrapText="1"/>
      <protection/>
    </xf>
    <xf numFmtId="0" fontId="8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41" fontId="13" fillId="0" borderId="2" xfId="24" applyNumberFormat="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right"/>
    </xf>
    <xf numFmtId="0" fontId="7" fillId="0" borderId="0" xfId="23" applyNumberFormat="1" applyFont="1" applyFill="1" applyBorder="1" applyAlignment="1" applyProtection="1">
      <alignment vertical="top"/>
      <protection locked="0"/>
    </xf>
    <xf numFmtId="0" fontId="21" fillId="0" borderId="0" xfId="21" applyFont="1" applyBorder="1" applyAlignment="1">
      <alignment horizontal="left"/>
      <protection/>
    </xf>
    <xf numFmtId="0" fontId="21" fillId="0" borderId="0" xfId="0" applyFont="1" applyBorder="1" applyAlignment="1">
      <alignment horizontal="right"/>
    </xf>
    <xf numFmtId="0" fontId="21" fillId="0" borderId="0" xfId="21" applyFont="1" applyBorder="1" applyAlignment="1">
      <alignment horizontal="right" vertical="center"/>
      <protection/>
    </xf>
    <xf numFmtId="41" fontId="13" fillId="0" borderId="3" xfId="24" applyNumberFormat="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horizontal="left" vertical="center"/>
      <protection/>
    </xf>
    <xf numFmtId="0" fontId="12" fillId="0" borderId="0" xfId="21" applyFont="1" applyBorder="1" applyAlignment="1">
      <alignment horizontal="right" vertical="center"/>
      <protection/>
    </xf>
    <xf numFmtId="185" fontId="8" fillId="0" borderId="1" xfId="15" applyNumberFormat="1" applyFont="1" applyFill="1" applyBorder="1" applyAlignment="1" applyProtection="1">
      <alignment vertical="center"/>
      <protection/>
    </xf>
    <xf numFmtId="41" fontId="9" fillId="0" borderId="3" xfId="0" applyNumberFormat="1" applyFont="1" applyFill="1" applyBorder="1" applyAlignment="1">
      <alignment horizontal="right"/>
    </xf>
    <xf numFmtId="0" fontId="25" fillId="0" borderId="1" xfId="21" applyFont="1" applyBorder="1" applyAlignment="1">
      <alignment vertical="center"/>
      <protection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21" applyFont="1" applyAlignment="1">
      <alignment vertical="center"/>
      <protection/>
    </xf>
    <xf numFmtId="0" fontId="11" fillId="0" borderId="0" xfId="0" applyFont="1" applyFill="1" applyAlignment="1">
      <alignment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85" fontId="14" fillId="0" borderId="0" xfId="15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1" fontId="13" fillId="0" borderId="4" xfId="24" applyNumberFormat="1" applyFont="1" applyFill="1" applyBorder="1" applyAlignment="1">
      <alignment horizontal="right" vertical="center"/>
      <protection/>
    </xf>
    <xf numFmtId="41" fontId="13" fillId="0" borderId="3" xfId="24" applyNumberFormat="1" applyFont="1" applyFill="1" applyBorder="1" applyAlignment="1">
      <alignment vertical="center"/>
      <protection/>
    </xf>
    <xf numFmtId="185" fontId="14" fillId="0" borderId="0" xfId="0" applyNumberFormat="1" applyFont="1" applyFill="1" applyBorder="1" applyAlignment="1">
      <alignment/>
    </xf>
    <xf numFmtId="41" fontId="13" fillId="0" borderId="4" xfId="24" applyNumberFormat="1" applyFont="1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2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 quotePrefix="1">
      <alignment horizontal="left"/>
      <protection/>
    </xf>
    <xf numFmtId="0" fontId="8" fillId="0" borderId="0" xfId="23" applyFont="1" applyFill="1" applyAlignment="1">
      <alignment horizontal="left"/>
      <protection/>
    </xf>
    <xf numFmtId="185" fontId="9" fillId="0" borderId="1" xfId="23" applyNumberFormat="1" applyFont="1" applyFill="1" applyBorder="1" applyAlignment="1" applyProtection="1">
      <alignment vertical="center"/>
      <protection/>
    </xf>
    <xf numFmtId="41" fontId="13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1" fontId="9" fillId="0" borderId="0" xfId="22" applyNumberFormat="1" applyFont="1" applyFill="1" applyBorder="1" applyAlignment="1">
      <alignment horizontal="right"/>
      <protection/>
    </xf>
    <xf numFmtId="0" fontId="21" fillId="0" borderId="0" xfId="21" applyFont="1" applyBorder="1" applyAlignment="1" quotePrefix="1">
      <alignment horizontal="left"/>
      <protection/>
    </xf>
    <xf numFmtId="0" fontId="21" fillId="0" borderId="0" xfId="21" applyFont="1" applyBorder="1" applyAlignment="1" quotePrefix="1">
      <alignment horizontal="right"/>
      <protection/>
    </xf>
    <xf numFmtId="0" fontId="8" fillId="0" borderId="0" xfId="2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185" fontId="9" fillId="0" borderId="0" xfId="15" applyNumberFormat="1" applyFont="1" applyFill="1" applyBorder="1" applyAlignment="1" applyProtection="1">
      <alignment horizontal="right" vertical="center"/>
      <protection/>
    </xf>
    <xf numFmtId="185" fontId="9" fillId="0" borderId="1" xfId="15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>
      <alignment horizontal="center"/>
    </xf>
    <xf numFmtId="41" fontId="14" fillId="0" borderId="0" xfId="24" applyNumberFormat="1" applyFont="1" applyFill="1" applyBorder="1" applyAlignment="1">
      <alignment vertical="center"/>
      <protection/>
    </xf>
    <xf numFmtId="41" fontId="9" fillId="0" borderId="5" xfId="0" applyNumberFormat="1" applyFont="1" applyFill="1" applyBorder="1" applyAlignment="1">
      <alignment horizontal="right"/>
    </xf>
    <xf numFmtId="41" fontId="8" fillId="0" borderId="0" xfId="22" applyNumberFormat="1" applyFont="1" applyFill="1" applyBorder="1" applyAlignment="1">
      <alignment horizontal="right" vertical="center"/>
      <protection/>
    </xf>
    <xf numFmtId="41" fontId="8" fillId="0" borderId="0" xfId="22" applyNumberFormat="1" applyFont="1" applyFill="1" applyBorder="1" applyAlignment="1">
      <alignment vertical="center"/>
      <protection/>
    </xf>
    <xf numFmtId="41" fontId="9" fillId="0" borderId="3" xfId="22" applyNumberFormat="1" applyFont="1" applyFill="1" applyBorder="1" applyAlignment="1">
      <alignment horizontal="right" vertical="center"/>
      <protection/>
    </xf>
    <xf numFmtId="41" fontId="9" fillId="0" borderId="0" xfId="22" applyNumberFormat="1" applyFont="1" applyFill="1" applyBorder="1" applyAlignment="1">
      <alignment vertical="center"/>
      <protection/>
    </xf>
    <xf numFmtId="41" fontId="9" fillId="0" borderId="0" xfId="22" applyNumberFormat="1" applyFont="1" applyFill="1" applyBorder="1" applyAlignment="1">
      <alignment horizontal="right" vertical="center"/>
      <protection/>
    </xf>
    <xf numFmtId="41" fontId="9" fillId="0" borderId="0" xfId="22" applyNumberFormat="1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41" fontId="9" fillId="0" borderId="0" xfId="22" applyNumberFormat="1" applyFont="1" applyFill="1" applyBorder="1" applyAlignment="1">
      <alignment horizontal="center" vertical="center"/>
      <protection/>
    </xf>
    <xf numFmtId="41" fontId="9" fillId="0" borderId="1" xfId="22" applyNumberFormat="1" applyFont="1" applyFill="1" applyBorder="1" applyAlignment="1">
      <alignment horizontal="right" vertical="center"/>
      <protection/>
    </xf>
    <xf numFmtId="41" fontId="8" fillId="0" borderId="0" xfId="22" applyNumberFormat="1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right" vertical="center"/>
      <protection/>
    </xf>
    <xf numFmtId="0" fontId="8" fillId="0" borderId="0" xfId="22" applyFont="1" applyFill="1" applyBorder="1" applyAlignment="1">
      <alignment horizontal="center" vertical="center"/>
      <protection/>
    </xf>
    <xf numFmtId="41" fontId="9" fillId="0" borderId="5" xfId="22" applyNumberFormat="1" applyFont="1" applyFill="1" applyBorder="1" applyAlignment="1">
      <alignment horizontal="right" vertical="center"/>
      <protection/>
    </xf>
    <xf numFmtId="0" fontId="28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right" vertical="center" wrapText="1"/>
    </xf>
    <xf numFmtId="41" fontId="30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9" fillId="0" borderId="0" xfId="22" applyFont="1" applyFill="1" applyBorder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0" fontId="8" fillId="0" borderId="0" xfId="22" applyFont="1" applyFill="1" applyAlignment="1">
      <alignment horizontal="center"/>
      <protection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5" fontId="19" fillId="0" borderId="0" xfId="21" applyNumberFormat="1" applyFont="1" applyFill="1" applyBorder="1" applyAlignment="1">
      <alignment horizontal="center" vertical="center" wrapText="1"/>
      <protection/>
    </xf>
    <xf numFmtId="15" fontId="10" fillId="0" borderId="0" xfId="21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9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9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23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9"/>
  <sheetViews>
    <sheetView workbookViewId="0" topLeftCell="A1">
      <selection activeCell="C12" sqref="C12"/>
    </sheetView>
  </sheetViews>
  <sheetFormatPr defaultColWidth="9.28125" defaultRowHeight="12.75" customHeight="1" zeroHeight="1"/>
  <cols>
    <col min="1" max="2" width="9.28125" style="119" customWidth="1"/>
    <col min="3" max="3" width="15.7109375" style="119" customWidth="1"/>
    <col min="4" max="9" width="9.28125" style="119" customWidth="1"/>
    <col min="10" max="16384" width="9.28125" style="119" hidden="1" customWidth="1"/>
  </cols>
  <sheetData>
    <row r="1" spans="1:8" ht="18.75">
      <c r="A1" s="117" t="s">
        <v>0</v>
      </c>
      <c r="B1" s="118"/>
      <c r="C1" s="118"/>
      <c r="D1" s="124" t="s">
        <v>118</v>
      </c>
      <c r="E1" s="118"/>
      <c r="F1" s="118"/>
      <c r="G1" s="118"/>
      <c r="H1" s="118"/>
    </row>
    <row r="2" ht="12.75"/>
    <row r="3" ht="12.75"/>
    <row r="4" ht="12.75"/>
    <row r="5" spans="1:9" ht="18.75">
      <c r="A5" s="120" t="s">
        <v>44</v>
      </c>
      <c r="D5" s="121" t="s">
        <v>45</v>
      </c>
      <c r="E5" s="121"/>
      <c r="F5" s="121"/>
      <c r="G5" s="121"/>
      <c r="H5" s="121"/>
      <c r="I5" s="121"/>
    </row>
    <row r="6" spans="1:9" ht="17.25" customHeight="1">
      <c r="A6" s="120"/>
      <c r="D6" s="121" t="s">
        <v>46</v>
      </c>
      <c r="E6" s="121"/>
      <c r="F6" s="121"/>
      <c r="G6" s="121"/>
      <c r="H6" s="121"/>
      <c r="I6" s="121"/>
    </row>
    <row r="7" spans="1:9" ht="18.75">
      <c r="A7" s="120"/>
      <c r="D7" s="121"/>
      <c r="E7" s="121" t="s">
        <v>47</v>
      </c>
      <c r="F7" s="121"/>
      <c r="G7" s="121"/>
      <c r="H7" s="121"/>
      <c r="I7" s="121"/>
    </row>
    <row r="8" spans="1:9" ht="18.75">
      <c r="A8" s="120"/>
      <c r="D8" s="121"/>
      <c r="E8" s="121" t="s">
        <v>48</v>
      </c>
      <c r="F8" s="122"/>
      <c r="G8" s="121"/>
      <c r="H8" s="121"/>
      <c r="I8" s="121"/>
    </row>
    <row r="9" spans="1:9" ht="15.75">
      <c r="A9" s="122"/>
      <c r="D9" s="121"/>
      <c r="E9" s="121" t="s">
        <v>49</v>
      </c>
      <c r="F9" s="121"/>
      <c r="G9" s="121"/>
      <c r="H9" s="121"/>
      <c r="I9" s="121"/>
    </row>
    <row r="10" spans="1:9" ht="18.75">
      <c r="A10" s="120"/>
      <c r="D10" s="121"/>
      <c r="E10" s="121" t="s">
        <v>79</v>
      </c>
      <c r="F10" s="121"/>
      <c r="G10" s="121"/>
      <c r="H10" s="121"/>
      <c r="I10" s="121"/>
    </row>
    <row r="11" spans="1:9" ht="18.75">
      <c r="A11" s="120"/>
      <c r="D11" s="121"/>
      <c r="E11" s="121" t="s">
        <v>50</v>
      </c>
      <c r="F11" s="121"/>
      <c r="G11" s="121"/>
      <c r="H11" s="121"/>
      <c r="I11" s="121"/>
    </row>
    <row r="12" spans="1:9" ht="18.75">
      <c r="A12" s="120"/>
      <c r="D12" s="121"/>
      <c r="E12" s="121" t="s">
        <v>51</v>
      </c>
      <c r="F12" s="121"/>
      <c r="G12" s="121"/>
      <c r="H12" s="121"/>
      <c r="I12" s="121"/>
    </row>
    <row r="13" spans="1:9" ht="18.75">
      <c r="A13" s="120"/>
      <c r="D13" s="121"/>
      <c r="I13" s="121"/>
    </row>
    <row r="14" spans="1:9" ht="18.75">
      <c r="A14" s="120"/>
      <c r="D14" s="121"/>
      <c r="E14" s="121"/>
      <c r="F14" s="121"/>
      <c r="G14" s="121"/>
      <c r="H14" s="121"/>
      <c r="I14" s="121"/>
    </row>
    <row r="15" spans="1:7" ht="18.75">
      <c r="A15" s="120" t="s">
        <v>34</v>
      </c>
      <c r="D15" s="121" t="s">
        <v>52</v>
      </c>
      <c r="E15" s="120"/>
      <c r="F15" s="120"/>
      <c r="G15" s="120"/>
    </row>
    <row r="16" spans="5:9" ht="15.75">
      <c r="E16" s="121"/>
      <c r="F16" s="121"/>
      <c r="G16" s="121"/>
      <c r="H16" s="121"/>
      <c r="I16" s="121"/>
    </row>
    <row r="17" spans="1:9" ht="18.75">
      <c r="A17" s="120"/>
      <c r="D17" s="121"/>
      <c r="E17" s="121"/>
      <c r="F17" s="121"/>
      <c r="G17" s="121"/>
      <c r="H17" s="121"/>
      <c r="I17" s="121"/>
    </row>
    <row r="18" spans="1:9" ht="18.75">
      <c r="A18" s="120"/>
      <c r="D18" s="121"/>
      <c r="E18" s="121"/>
      <c r="F18" s="121"/>
      <c r="G18" s="121"/>
      <c r="H18" s="121"/>
      <c r="I18" s="121"/>
    </row>
    <row r="19" spans="1:9" ht="18.75">
      <c r="A19" s="120" t="s">
        <v>77</v>
      </c>
      <c r="B19" s="120"/>
      <c r="C19" s="120"/>
      <c r="D19" s="121" t="s">
        <v>47</v>
      </c>
      <c r="E19" s="121"/>
      <c r="F19" s="121"/>
      <c r="G19" s="121"/>
      <c r="H19" s="121"/>
      <c r="I19" s="121"/>
    </row>
    <row r="20" spans="1:9" ht="18.75">
      <c r="A20" s="120"/>
      <c r="D20" s="120"/>
      <c r="E20" s="120"/>
      <c r="F20" s="120"/>
      <c r="G20" s="120"/>
      <c r="H20" s="120"/>
      <c r="I20" s="120"/>
    </row>
    <row r="21" spans="1:7" ht="18.75">
      <c r="A21" s="120"/>
      <c r="D21" s="80"/>
      <c r="E21" s="120"/>
      <c r="F21" s="120"/>
      <c r="G21" s="120"/>
    </row>
    <row r="22" spans="1:7" ht="18.75">
      <c r="A22" s="120" t="s">
        <v>1</v>
      </c>
      <c r="D22" s="121" t="s">
        <v>19</v>
      </c>
      <c r="E22" s="121"/>
      <c r="F22" s="121"/>
      <c r="G22" s="120"/>
    </row>
    <row r="23" spans="1:7" ht="18.75">
      <c r="A23" s="120"/>
      <c r="D23" s="121" t="s">
        <v>53</v>
      </c>
      <c r="E23" s="121"/>
      <c r="F23" s="121"/>
      <c r="G23" s="120"/>
    </row>
    <row r="24" spans="1:7" ht="18.75">
      <c r="A24" s="120"/>
      <c r="D24" s="121" t="s">
        <v>20</v>
      </c>
      <c r="E24" s="121"/>
      <c r="F24" s="121"/>
      <c r="G24" s="120"/>
    </row>
    <row r="25" spans="1:7" ht="18.75">
      <c r="A25" s="120"/>
      <c r="D25" s="80"/>
      <c r="E25" s="120"/>
      <c r="F25" s="120"/>
      <c r="G25" s="120"/>
    </row>
    <row r="26" spans="1:7" ht="18.75">
      <c r="A26" s="120"/>
      <c r="D26" s="80"/>
      <c r="E26" s="120"/>
      <c r="F26" s="120"/>
      <c r="G26" s="120"/>
    </row>
    <row r="27" spans="1:7" ht="18.75">
      <c r="A27" s="120" t="s">
        <v>54</v>
      </c>
      <c r="D27" s="121" t="s">
        <v>55</v>
      </c>
      <c r="E27" s="121"/>
      <c r="F27" s="120"/>
      <c r="G27" s="120"/>
    </row>
    <row r="28" spans="1:6" ht="18.75">
      <c r="A28" s="120"/>
      <c r="D28" s="121" t="s">
        <v>56</v>
      </c>
      <c r="E28" s="121"/>
      <c r="F28" s="120"/>
    </row>
    <row r="29" spans="1:6" ht="18.75">
      <c r="A29" s="120"/>
      <c r="D29" s="121" t="s">
        <v>21</v>
      </c>
      <c r="E29" s="121"/>
      <c r="F29" s="120"/>
    </row>
    <row r="30" spans="1:4" ht="18.75">
      <c r="A30" s="120"/>
      <c r="D30" s="121" t="s">
        <v>78</v>
      </c>
    </row>
    <row r="31" spans="1:6" ht="18.75">
      <c r="A31" s="120"/>
      <c r="C31" s="121"/>
      <c r="D31" s="121"/>
      <c r="E31" s="121"/>
      <c r="F31" s="120"/>
    </row>
    <row r="32" spans="1:6" ht="18.75">
      <c r="A32" s="120"/>
      <c r="D32" s="80"/>
      <c r="F32" s="120"/>
    </row>
    <row r="33" spans="1:9" ht="18.75">
      <c r="A33" s="120" t="s">
        <v>2</v>
      </c>
      <c r="D33" s="121" t="s">
        <v>85</v>
      </c>
      <c r="E33" s="121"/>
      <c r="F33" s="120"/>
      <c r="G33" s="120"/>
      <c r="H33" s="120"/>
      <c r="I33" s="120"/>
    </row>
    <row r="34" spans="1:9" ht="18.75">
      <c r="A34" s="120"/>
      <c r="D34" s="121" t="s">
        <v>57</v>
      </c>
      <c r="E34" s="121"/>
      <c r="F34" s="120"/>
      <c r="G34" s="120"/>
      <c r="H34" s="120"/>
      <c r="I34" s="120"/>
    </row>
    <row r="35" spans="1:6" ht="18.75">
      <c r="A35" s="120"/>
      <c r="D35" s="121" t="s">
        <v>58</v>
      </c>
      <c r="E35" s="121"/>
      <c r="F35" s="120"/>
    </row>
    <row r="36" spans="1:6" ht="18.75">
      <c r="A36" s="120"/>
      <c r="D36" s="121" t="s">
        <v>83</v>
      </c>
      <c r="E36" s="121"/>
      <c r="F36" s="120"/>
    </row>
    <row r="37" spans="1:6" ht="18.75">
      <c r="A37" s="120"/>
      <c r="D37" s="121" t="s">
        <v>59</v>
      </c>
      <c r="E37" s="121"/>
      <c r="F37" s="120"/>
    </row>
    <row r="38" spans="1:6" ht="18.75">
      <c r="A38" s="120"/>
      <c r="D38" s="121" t="s">
        <v>84</v>
      </c>
      <c r="E38" s="121"/>
      <c r="F38" s="120"/>
    </row>
    <row r="39" spans="1:6" ht="18.75">
      <c r="A39" s="120"/>
      <c r="D39" s="80"/>
      <c r="F39" s="120"/>
    </row>
    <row r="40" spans="1:6" ht="18.75">
      <c r="A40" s="120"/>
      <c r="D40" s="80"/>
      <c r="F40" s="120"/>
    </row>
    <row r="41" spans="1:9" ht="18.75">
      <c r="A41" s="120" t="s">
        <v>60</v>
      </c>
      <c r="D41" s="121" t="s">
        <v>82</v>
      </c>
      <c r="G41" s="123"/>
      <c r="H41" s="123"/>
      <c r="I41" s="123"/>
    </row>
    <row r="42" spans="1:6" ht="18.75">
      <c r="A42" s="120"/>
      <c r="F42" s="120"/>
    </row>
    <row r="43" spans="1:6" ht="18.75">
      <c r="A43" s="120"/>
      <c r="F43" s="120"/>
    </row>
    <row r="44" spans="1:6" ht="18.75">
      <c r="A44" s="120"/>
      <c r="F44" s="120"/>
    </row>
    <row r="45" spans="1:6" ht="18.75">
      <c r="A45" s="120"/>
      <c r="F45" s="120"/>
    </row>
    <row r="46" spans="1:6" ht="18.75">
      <c r="A46" s="120"/>
      <c r="F46" s="120"/>
    </row>
    <row r="47" spans="1:6" ht="18.75">
      <c r="A47" s="120"/>
      <c r="F47" s="120"/>
    </row>
    <row r="48" spans="1:6" ht="18.75">
      <c r="A48" s="120"/>
      <c r="F48" s="120"/>
    </row>
    <row r="49" spans="1:6" ht="18.75">
      <c r="A49" s="120"/>
      <c r="F49" s="120"/>
    </row>
    <row r="50" ht="12.75"/>
    <row r="51" ht="12.75"/>
    <row r="52" ht="12.75"/>
    <row r="53" ht="12.75"/>
    <row r="54" ht="12.75"/>
    <row r="55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51"/>
  <sheetViews>
    <sheetView tabSelected="1" zoomScaleSheetLayoutView="80" workbookViewId="0" topLeftCell="A4">
      <selection activeCell="E12" sqref="E12"/>
    </sheetView>
  </sheetViews>
  <sheetFormatPr defaultColWidth="9.140625" defaultRowHeight="12.75"/>
  <cols>
    <col min="1" max="1" width="43.421875" style="54" customWidth="1"/>
    <col min="2" max="2" width="11.140625" style="181" bestFit="1" customWidth="1"/>
    <col min="3" max="3" width="11.57421875" style="146" customWidth="1"/>
    <col min="4" max="4" width="3.28125" style="49" customWidth="1"/>
    <col min="5" max="5" width="12.57421875" style="51" customWidth="1"/>
    <col min="6" max="6" width="2.00390625" style="54" bestFit="1" customWidth="1"/>
    <col min="7" max="7" width="5.00390625" style="54" customWidth="1"/>
    <col min="8" max="16384" width="9.140625" style="54" customWidth="1"/>
  </cols>
  <sheetData>
    <row r="1" spans="1:5" ht="15">
      <c r="A1" s="186" t="str">
        <f>'Cover '!D1</f>
        <v>ГРУПА "НЕОХИМ" </v>
      </c>
      <c r="B1" s="187"/>
      <c r="C1" s="187"/>
      <c r="D1" s="187"/>
      <c r="E1" s="187"/>
    </row>
    <row r="2" spans="1:5" s="53" customFormat="1" ht="15">
      <c r="A2" s="188" t="s">
        <v>67</v>
      </c>
      <c r="B2" s="189"/>
      <c r="C2" s="189"/>
      <c r="D2" s="189"/>
      <c r="E2" s="189"/>
    </row>
    <row r="3" spans="1:4" ht="15">
      <c r="A3" s="48" t="s">
        <v>121</v>
      </c>
      <c r="B3" s="180"/>
      <c r="C3" s="145"/>
      <c r="D3" s="55"/>
    </row>
    <row r="4" spans="1:4" ht="15">
      <c r="A4" s="48"/>
      <c r="B4" s="180"/>
      <c r="C4" s="145"/>
      <c r="D4" s="55"/>
    </row>
    <row r="5" spans="1:4" ht="15">
      <c r="A5" s="48"/>
      <c r="B5" s="180"/>
      <c r="C5" s="145"/>
      <c r="D5" s="55"/>
    </row>
    <row r="6" spans="1:4" ht="15">
      <c r="A6" s="48"/>
      <c r="B6" s="180"/>
      <c r="C6" s="145"/>
      <c r="D6" s="55"/>
    </row>
    <row r="7" spans="1:5" ht="15" customHeight="1">
      <c r="A7" s="53"/>
      <c r="B7" s="194" t="s">
        <v>11</v>
      </c>
      <c r="C7" s="195" t="s">
        <v>122</v>
      </c>
      <c r="D7" s="67"/>
      <c r="E7" s="195" t="s">
        <v>123</v>
      </c>
    </row>
    <row r="8" spans="1:5" ht="15">
      <c r="A8" s="53"/>
      <c r="B8" s="194"/>
      <c r="C8" s="196"/>
      <c r="D8" s="68"/>
      <c r="E8" s="196"/>
    </row>
    <row r="9" spans="1:4" ht="15">
      <c r="A9" s="50"/>
      <c r="D9" s="56"/>
    </row>
    <row r="10" spans="1:5" ht="15">
      <c r="A10" s="53" t="s">
        <v>68</v>
      </c>
      <c r="B10" s="181">
        <v>3</v>
      </c>
      <c r="C10" s="51">
        <v>136094</v>
      </c>
      <c r="E10" s="51">
        <v>117250</v>
      </c>
    </row>
    <row r="11" spans="1:5" ht="15">
      <c r="A11" s="53" t="s">
        <v>111</v>
      </c>
      <c r="B11" s="181">
        <v>3</v>
      </c>
      <c r="C11" s="51">
        <v>1974</v>
      </c>
      <c r="E11" s="51">
        <v>2813</v>
      </c>
    </row>
    <row r="12" spans="1:5" ht="15">
      <c r="A12" s="53" t="s">
        <v>112</v>
      </c>
      <c r="B12" s="181">
        <v>4</v>
      </c>
      <c r="C12" s="51">
        <v>1486</v>
      </c>
      <c r="E12" s="51">
        <v>1781</v>
      </c>
    </row>
    <row r="13" spans="1:5" ht="15">
      <c r="A13" s="53" t="s">
        <v>113</v>
      </c>
      <c r="B13" s="181">
        <v>4</v>
      </c>
      <c r="C13" s="51">
        <v>3863</v>
      </c>
      <c r="E13" s="51">
        <v>2446</v>
      </c>
    </row>
    <row r="14" spans="1:5" ht="30">
      <c r="A14" s="125" t="s">
        <v>42</v>
      </c>
      <c r="C14" s="51">
        <v>-1550</v>
      </c>
      <c r="E14" s="51">
        <v>-194</v>
      </c>
    </row>
    <row r="15" spans="1:5" ht="30">
      <c r="A15" s="125" t="s">
        <v>114</v>
      </c>
      <c r="C15" s="51">
        <v>-2020</v>
      </c>
      <c r="E15" s="51">
        <v>-9193</v>
      </c>
    </row>
    <row r="16" spans="1:6" ht="15">
      <c r="A16" s="53" t="s">
        <v>5</v>
      </c>
      <c r="B16" s="181">
        <v>5</v>
      </c>
      <c r="C16" s="51">
        <v>-98614</v>
      </c>
      <c r="E16" s="51">
        <v>-81512</v>
      </c>
      <c r="F16" s="59"/>
    </row>
    <row r="17" spans="1:6" ht="15">
      <c r="A17" s="53" t="s">
        <v>6</v>
      </c>
      <c r="B17" s="181">
        <v>6</v>
      </c>
      <c r="C17" s="51">
        <v>-15949</v>
      </c>
      <c r="E17" s="51">
        <v>-17036</v>
      </c>
      <c r="F17" s="59"/>
    </row>
    <row r="18" spans="1:6" ht="15">
      <c r="A18" s="53" t="s">
        <v>16</v>
      </c>
      <c r="B18" s="181">
        <v>7</v>
      </c>
      <c r="C18" s="51">
        <v>-11023</v>
      </c>
      <c r="E18" s="51">
        <v>-10741</v>
      </c>
      <c r="F18" s="57"/>
    </row>
    <row r="19" spans="1:6" ht="15">
      <c r="A19" s="53" t="s">
        <v>7</v>
      </c>
      <c r="B19" s="181" t="s">
        <v>117</v>
      </c>
      <c r="C19" s="51">
        <v>-3444</v>
      </c>
      <c r="E19" s="51">
        <v>-2569</v>
      </c>
      <c r="F19" s="59"/>
    </row>
    <row r="20" spans="1:6" ht="15.75" customHeight="1">
      <c r="A20" s="151" t="s">
        <v>8</v>
      </c>
      <c r="B20" s="181">
        <v>8</v>
      </c>
      <c r="C20" s="51">
        <v>-426</v>
      </c>
      <c r="D20" s="52"/>
      <c r="E20" s="51">
        <v>-755</v>
      </c>
      <c r="F20" s="57"/>
    </row>
    <row r="21" spans="1:6" ht="15" customHeight="1">
      <c r="A21" s="48" t="s">
        <v>22</v>
      </c>
      <c r="C21" s="116">
        <f>SUM(C10:C20)</f>
        <v>10391</v>
      </c>
      <c r="E21" s="116">
        <f>SUM(E10:E20)</f>
        <v>2290</v>
      </c>
      <c r="F21" s="59"/>
    </row>
    <row r="22" spans="1:6" ht="15" customHeight="1">
      <c r="A22" s="53"/>
      <c r="C22" s="51"/>
      <c r="F22" s="59"/>
    </row>
    <row r="23" spans="1:6" ht="15">
      <c r="A23" s="53" t="s">
        <v>61</v>
      </c>
      <c r="B23" s="181">
        <v>9</v>
      </c>
      <c r="C23" s="51">
        <v>661</v>
      </c>
      <c r="D23" s="56"/>
      <c r="E23" s="51">
        <v>481</v>
      </c>
      <c r="F23" s="59"/>
    </row>
    <row r="24" spans="1:6" ht="15">
      <c r="A24" s="53" t="s">
        <v>128</v>
      </c>
      <c r="C24" s="51">
        <v>4</v>
      </c>
      <c r="D24" s="56"/>
      <c r="E24" s="51">
        <v>0</v>
      </c>
      <c r="F24" s="59"/>
    </row>
    <row r="25" spans="1:6" ht="15">
      <c r="A25" s="48" t="s">
        <v>105</v>
      </c>
      <c r="C25" s="116">
        <f>C21+C23+C24</f>
        <v>11056</v>
      </c>
      <c r="D25" s="56"/>
      <c r="E25" s="116">
        <f>E21+E23+E24</f>
        <v>2771</v>
      </c>
      <c r="F25" s="58"/>
    </row>
    <row r="26" spans="1:7" ht="15">
      <c r="A26" s="48"/>
      <c r="C26" s="70"/>
      <c r="D26" s="69"/>
      <c r="E26" s="70"/>
      <c r="F26" s="71"/>
      <c r="G26" s="72"/>
    </row>
    <row r="27" spans="1:6" ht="15">
      <c r="A27" s="48"/>
      <c r="B27" s="182"/>
      <c r="C27" s="70"/>
      <c r="D27" s="69"/>
      <c r="E27" s="70"/>
      <c r="F27" s="71"/>
    </row>
    <row r="28" spans="1:6" ht="15.75" thickBot="1">
      <c r="A28" s="48" t="s">
        <v>30</v>
      </c>
      <c r="B28" s="182"/>
      <c r="C28" s="158">
        <f>C25</f>
        <v>11056</v>
      </c>
      <c r="D28" s="56"/>
      <c r="E28" s="158">
        <f>E25</f>
        <v>2771</v>
      </c>
      <c r="F28" s="58"/>
    </row>
    <row r="29" spans="1:6" ht="15" customHeight="1" thickTop="1">
      <c r="A29" s="48"/>
      <c r="B29" s="182"/>
      <c r="C29" s="70"/>
      <c r="D29" s="56"/>
      <c r="E29" s="70"/>
      <c r="F29" s="60"/>
    </row>
    <row r="30" spans="1:3" ht="0.75" customHeight="1" hidden="1">
      <c r="A30" s="53"/>
      <c r="C30" s="51"/>
    </row>
    <row r="31" spans="1:5" ht="15" customHeight="1" hidden="1">
      <c r="A31" s="188" t="s">
        <v>9</v>
      </c>
      <c r="B31" s="191" t="s">
        <v>3</v>
      </c>
      <c r="C31" s="192" t="s">
        <v>4</v>
      </c>
      <c r="D31" s="61"/>
      <c r="E31" s="192" t="s">
        <v>4</v>
      </c>
    </row>
    <row r="32" spans="1:5" ht="18.75" customHeight="1" hidden="1">
      <c r="A32" s="190"/>
      <c r="B32" s="191"/>
      <c r="C32" s="193"/>
      <c r="D32" s="62"/>
      <c r="E32" s="193"/>
    </row>
    <row r="33" spans="1:5" ht="0.75" customHeight="1" hidden="1">
      <c r="A33" s="53"/>
      <c r="B33" s="175"/>
      <c r="C33" s="82"/>
      <c r="D33" s="62"/>
      <c r="E33" s="82"/>
    </row>
    <row r="34" ht="15">
      <c r="A34" s="53"/>
    </row>
    <row r="35" ht="15">
      <c r="A35" s="53"/>
    </row>
    <row r="36" spans="1:5" ht="27.75" customHeight="1">
      <c r="A36" s="185"/>
      <c r="B36" s="185"/>
      <c r="C36" s="185"/>
      <c r="D36" s="185"/>
      <c r="E36" s="185"/>
    </row>
    <row r="37" spans="1:5" ht="12" customHeight="1">
      <c r="A37" s="63" t="s">
        <v>34</v>
      </c>
      <c r="B37" s="176"/>
      <c r="C37" s="63" t="s">
        <v>77</v>
      </c>
      <c r="D37" s="144"/>
      <c r="E37" s="75"/>
    </row>
    <row r="38" spans="1:5" ht="12" customHeight="1">
      <c r="A38" s="114" t="s">
        <v>86</v>
      </c>
      <c r="B38" s="176"/>
      <c r="C38" s="19"/>
      <c r="D38" s="144"/>
      <c r="E38" s="114" t="s">
        <v>87</v>
      </c>
    </row>
    <row r="39" ht="15">
      <c r="A39" s="77"/>
    </row>
    <row r="40" ht="15">
      <c r="A40" s="110"/>
    </row>
    <row r="41" ht="15">
      <c r="A41" s="73"/>
    </row>
    <row r="42" ht="15">
      <c r="A42" s="73"/>
    </row>
    <row r="43" ht="24" customHeight="1">
      <c r="A43" s="108"/>
    </row>
    <row r="44" ht="15">
      <c r="A44" s="109"/>
    </row>
    <row r="45" ht="15">
      <c r="A45" s="78"/>
    </row>
    <row r="46" ht="15">
      <c r="A46" s="79"/>
    </row>
    <row r="51" ht="15">
      <c r="A51" s="79"/>
    </row>
  </sheetData>
  <mergeCells count="10">
    <mergeCell ref="A36:E36"/>
    <mergeCell ref="A1:E1"/>
    <mergeCell ref="A2:E2"/>
    <mergeCell ref="A31:A32"/>
    <mergeCell ref="B31:B32"/>
    <mergeCell ref="E31:E32"/>
    <mergeCell ref="B7:B8"/>
    <mergeCell ref="E7:E8"/>
    <mergeCell ref="C7:C8"/>
    <mergeCell ref="C31:C32"/>
  </mergeCells>
  <printOptions/>
  <pageMargins left="0.85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97"/>
  <sheetViews>
    <sheetView workbookViewId="0" topLeftCell="A22">
      <selection activeCell="C47" sqref="C47"/>
    </sheetView>
  </sheetViews>
  <sheetFormatPr defaultColWidth="9.140625" defaultRowHeight="12.75"/>
  <cols>
    <col min="1" max="1" width="48.8515625" style="19" customWidth="1"/>
    <col min="2" max="2" width="2.7109375" style="25" customWidth="1"/>
    <col min="3" max="3" width="13.57421875" style="75" customWidth="1"/>
    <col min="4" max="4" width="2.7109375" style="75" customWidth="1"/>
    <col min="5" max="5" width="13.57421875" style="75" customWidth="1"/>
    <col min="6" max="16384" width="9.140625" style="19" customWidth="1"/>
  </cols>
  <sheetData>
    <row r="1" spans="1:5" ht="15">
      <c r="A1" s="18" t="str">
        <f>'Cover '!D1</f>
        <v>ГРУПА "НЕОХИМ" </v>
      </c>
      <c r="B1" s="18"/>
      <c r="C1" s="126"/>
      <c r="D1" s="126"/>
      <c r="E1" s="126"/>
    </row>
    <row r="2" spans="1:5" s="21" customFormat="1" ht="15">
      <c r="A2" s="20" t="s">
        <v>23</v>
      </c>
      <c r="B2" s="20"/>
      <c r="C2" s="127"/>
      <c r="D2" s="127"/>
      <c r="E2" s="127"/>
    </row>
    <row r="3" spans="1:5" ht="15" customHeight="1">
      <c r="A3" s="20" t="s">
        <v>125</v>
      </c>
      <c r="B3" s="21"/>
      <c r="C3" s="84"/>
      <c r="D3" s="84"/>
      <c r="E3" s="84"/>
    </row>
    <row r="4" spans="2:5" s="22" customFormat="1" ht="15" customHeight="1">
      <c r="B4" s="67"/>
      <c r="C4" s="195" t="s">
        <v>126</v>
      </c>
      <c r="D4" s="128"/>
      <c r="E4" s="195" t="s">
        <v>127</v>
      </c>
    </row>
    <row r="5" spans="1:5" ht="23.25" customHeight="1">
      <c r="A5" s="20" t="s">
        <v>10</v>
      </c>
      <c r="B5" s="68"/>
      <c r="C5" s="196"/>
      <c r="D5" s="83"/>
      <c r="E5" s="196"/>
    </row>
    <row r="6" spans="1:5" ht="7.5" customHeight="1">
      <c r="A6" s="23"/>
      <c r="B6" s="68"/>
      <c r="C6" s="82"/>
      <c r="D6" s="83"/>
      <c r="E6" s="82"/>
    </row>
    <row r="7" spans="1:2" ht="15">
      <c r="A7" s="20" t="s">
        <v>24</v>
      </c>
      <c r="B7" s="24"/>
    </row>
    <row r="8" spans="1:5" ht="15">
      <c r="A8" s="84" t="s">
        <v>81</v>
      </c>
      <c r="B8" s="74"/>
      <c r="C8" s="129">
        <v>68597</v>
      </c>
      <c r="E8" s="129">
        <v>70267</v>
      </c>
    </row>
    <row r="9" spans="1:5" ht="15">
      <c r="A9" s="112" t="s">
        <v>70</v>
      </c>
      <c r="B9" s="74"/>
      <c r="C9" s="129">
        <v>80</v>
      </c>
      <c r="D9" s="129"/>
      <c r="E9" s="129">
        <v>73</v>
      </c>
    </row>
    <row r="10" spans="1:5" ht="15">
      <c r="A10" s="112" t="s">
        <v>120</v>
      </c>
      <c r="B10" s="74"/>
      <c r="C10" s="129">
        <v>0</v>
      </c>
      <c r="D10" s="129"/>
      <c r="E10" s="129">
        <v>2</v>
      </c>
    </row>
    <row r="11" spans="1:5" ht="15">
      <c r="A11" s="112" t="s">
        <v>75</v>
      </c>
      <c r="B11" s="24"/>
      <c r="C11" s="129">
        <v>5</v>
      </c>
      <c r="D11" s="129"/>
      <c r="E11" s="129">
        <v>3</v>
      </c>
    </row>
    <row r="12" spans="2:7" ht="15">
      <c r="B12" s="74"/>
      <c r="C12" s="111">
        <f>SUM(C8:C11)</f>
        <v>68682</v>
      </c>
      <c r="D12" s="47"/>
      <c r="E12" s="111">
        <f>SUM(E8:E11)</f>
        <v>70345</v>
      </c>
      <c r="F12" s="75"/>
      <c r="G12" s="75"/>
    </row>
    <row r="13" spans="2:7" ht="7.5" customHeight="1">
      <c r="B13" s="74"/>
      <c r="C13" s="47"/>
      <c r="D13" s="47"/>
      <c r="E13" s="47"/>
      <c r="F13" s="75"/>
      <c r="G13" s="75"/>
    </row>
    <row r="14" spans="1:7" ht="15">
      <c r="A14" s="20" t="s">
        <v>25</v>
      </c>
      <c r="B14" s="74"/>
      <c r="C14" s="47"/>
      <c r="D14" s="47"/>
      <c r="E14" s="47"/>
      <c r="F14" s="75"/>
      <c r="G14" s="75"/>
    </row>
    <row r="15" spans="1:6" ht="15">
      <c r="A15" s="21" t="s">
        <v>15</v>
      </c>
      <c r="C15" s="130">
        <v>35618</v>
      </c>
      <c r="D15" s="130"/>
      <c r="E15" s="130">
        <v>19794</v>
      </c>
      <c r="F15" s="44"/>
    </row>
    <row r="16" spans="1:6" ht="15">
      <c r="A16" s="84" t="s">
        <v>38</v>
      </c>
      <c r="B16" s="156"/>
      <c r="C16" s="130">
        <v>97</v>
      </c>
      <c r="D16" s="130"/>
      <c r="E16" s="130">
        <v>2041</v>
      </c>
      <c r="F16" s="44"/>
    </row>
    <row r="17" spans="1:6" ht="15">
      <c r="A17" s="21" t="s">
        <v>35</v>
      </c>
      <c r="C17" s="130">
        <v>13618</v>
      </c>
      <c r="D17" s="130"/>
      <c r="E17" s="130">
        <v>11123</v>
      </c>
      <c r="F17" s="44"/>
    </row>
    <row r="18" spans="1:6" ht="15">
      <c r="A18" s="19" t="s">
        <v>71</v>
      </c>
      <c r="C18" s="130">
        <v>3583</v>
      </c>
      <c r="D18" s="130"/>
      <c r="E18" s="130">
        <v>3333</v>
      </c>
      <c r="F18" s="44"/>
    </row>
    <row r="19" spans="1:6" ht="15">
      <c r="A19" s="21" t="s">
        <v>104</v>
      </c>
      <c r="C19" s="130">
        <v>2478</v>
      </c>
      <c r="D19" s="130"/>
      <c r="E19" s="130">
        <v>3219</v>
      </c>
      <c r="F19" s="44"/>
    </row>
    <row r="20" spans="1:6" ht="15">
      <c r="A20" s="20"/>
      <c r="B20" s="24"/>
      <c r="C20" s="111">
        <f>SUM(C15:C19)</f>
        <v>55394</v>
      </c>
      <c r="D20" s="47"/>
      <c r="E20" s="111">
        <f>SUM(E15:E19)</f>
        <v>39510</v>
      </c>
      <c r="F20" s="44"/>
    </row>
    <row r="21" spans="1:6" ht="7.5" customHeight="1">
      <c r="A21" s="21"/>
      <c r="C21" s="131"/>
      <c r="D21" s="131"/>
      <c r="E21" s="131"/>
      <c r="F21" s="44"/>
    </row>
    <row r="22" spans="1:5" ht="15.75" thickBot="1">
      <c r="A22" s="20" t="s">
        <v>26</v>
      </c>
      <c r="B22" s="24"/>
      <c r="C22" s="132">
        <f>SUM(C12+C20)</f>
        <v>124076</v>
      </c>
      <c r="D22" s="47"/>
      <c r="E22" s="132">
        <f>SUM(E12+E20)</f>
        <v>109855</v>
      </c>
    </row>
    <row r="23" ht="15.75" thickTop="1">
      <c r="A23" s="21"/>
    </row>
    <row r="24" spans="1:5" ht="15">
      <c r="A24" s="20" t="s">
        <v>32</v>
      </c>
      <c r="B24" s="68"/>
      <c r="C24" s="82"/>
      <c r="D24" s="83"/>
      <c r="E24" s="82"/>
    </row>
    <row r="25" spans="1:5" ht="7.5" customHeight="1">
      <c r="A25" s="20"/>
      <c r="B25" s="68"/>
      <c r="C25" s="82"/>
      <c r="D25" s="83"/>
      <c r="E25" s="82"/>
    </row>
    <row r="26" spans="1:5" ht="15">
      <c r="A26" s="20" t="s">
        <v>69</v>
      </c>
      <c r="B26" s="68"/>
      <c r="C26" s="82"/>
      <c r="D26" s="83"/>
      <c r="E26" s="82"/>
    </row>
    <row r="27" spans="1:5" ht="15">
      <c r="A27" s="21" t="s">
        <v>76</v>
      </c>
      <c r="B27" s="24"/>
      <c r="C27" s="130">
        <v>2654</v>
      </c>
      <c r="D27" s="130"/>
      <c r="E27" s="130">
        <v>2654</v>
      </c>
    </row>
    <row r="28" spans="1:5" ht="15">
      <c r="A28" s="84" t="s">
        <v>37</v>
      </c>
      <c r="B28" s="74"/>
      <c r="C28" s="130">
        <v>303</v>
      </c>
      <c r="D28" s="130"/>
      <c r="E28" s="130">
        <v>284</v>
      </c>
    </row>
    <row r="29" spans="1:6" ht="15">
      <c r="A29" s="84" t="s">
        <v>17</v>
      </c>
      <c r="B29" s="74"/>
      <c r="C29" s="130">
        <v>68374</v>
      </c>
      <c r="D29" s="130"/>
      <c r="E29" s="130">
        <v>58418</v>
      </c>
      <c r="F29" s="75"/>
    </row>
    <row r="30" spans="1:5" ht="15">
      <c r="A30" s="20"/>
      <c r="B30" s="24"/>
      <c r="C30" s="133">
        <f>SUM(C27:C29)</f>
        <v>71331</v>
      </c>
      <c r="D30" s="26"/>
      <c r="E30" s="133">
        <f>SUM(E27:E29)</f>
        <v>61356</v>
      </c>
    </row>
    <row r="31" spans="1:5" ht="15">
      <c r="A31" s="20"/>
      <c r="B31" s="24"/>
      <c r="C31" s="26"/>
      <c r="D31" s="26"/>
      <c r="E31" s="26"/>
    </row>
    <row r="32" spans="1:5" ht="15">
      <c r="A32" s="20" t="s">
        <v>119</v>
      </c>
      <c r="B32" s="24"/>
      <c r="C32" s="26">
        <v>0</v>
      </c>
      <c r="D32" s="26"/>
      <c r="E32" s="26">
        <v>0</v>
      </c>
    </row>
    <row r="33" spans="1:6" ht="15">
      <c r="A33" s="20"/>
      <c r="B33" s="24"/>
      <c r="C33" s="26"/>
      <c r="D33" s="26"/>
      <c r="E33" s="26"/>
      <c r="F33" s="44"/>
    </row>
    <row r="34" spans="1:6" ht="15">
      <c r="A34" s="20" t="s">
        <v>106</v>
      </c>
      <c r="B34" s="24"/>
      <c r="C34" s="26"/>
      <c r="D34" s="26"/>
      <c r="E34" s="26"/>
      <c r="F34" s="44"/>
    </row>
    <row r="35" spans="1:6" ht="15">
      <c r="A35" s="21" t="s">
        <v>110</v>
      </c>
      <c r="B35" s="24"/>
      <c r="C35" s="157">
        <v>11976</v>
      </c>
      <c r="D35" s="26"/>
      <c r="E35" s="157">
        <v>11976</v>
      </c>
      <c r="F35" s="44"/>
    </row>
    <row r="36" spans="1:6" ht="15">
      <c r="A36" s="21" t="s">
        <v>36</v>
      </c>
      <c r="B36" s="24"/>
      <c r="C36" s="130">
        <v>14573</v>
      </c>
      <c r="D36" s="130"/>
      <c r="E36" s="130">
        <v>14409</v>
      </c>
      <c r="F36" s="44"/>
    </row>
    <row r="37" spans="1:6" ht="15">
      <c r="A37" s="112" t="s">
        <v>39</v>
      </c>
      <c r="B37" s="24"/>
      <c r="C37" s="130">
        <v>1272</v>
      </c>
      <c r="D37" s="130"/>
      <c r="E37" s="130">
        <v>1422</v>
      </c>
      <c r="F37" s="44"/>
    </row>
    <row r="38" spans="2:6" ht="15">
      <c r="B38" s="74"/>
      <c r="C38" s="133">
        <f>SUM(C35:C37)</f>
        <v>27821</v>
      </c>
      <c r="D38" s="26"/>
      <c r="E38" s="133">
        <f>SUM(E35:E37)</f>
        <v>27807</v>
      </c>
      <c r="F38" s="75"/>
    </row>
    <row r="39" spans="1:6" ht="7.5" customHeight="1">
      <c r="A39" s="20"/>
      <c r="B39" s="74"/>
      <c r="C39" s="26"/>
      <c r="D39" s="26"/>
      <c r="E39" s="26"/>
      <c r="F39" s="75"/>
    </row>
    <row r="40" spans="1:6" ht="15">
      <c r="A40" s="20" t="s">
        <v>72</v>
      </c>
      <c r="B40" s="27"/>
      <c r="F40" s="44"/>
    </row>
    <row r="41" spans="1:6" ht="15">
      <c r="A41" s="113" t="s">
        <v>43</v>
      </c>
      <c r="B41" s="27"/>
      <c r="C41" s="130">
        <v>6947</v>
      </c>
      <c r="E41" s="130">
        <v>10959</v>
      </c>
      <c r="F41" s="44"/>
    </row>
    <row r="42" spans="1:6" ht="15">
      <c r="A42" s="113" t="s">
        <v>102</v>
      </c>
      <c r="B42" s="27"/>
      <c r="C42" s="130">
        <v>2278</v>
      </c>
      <c r="E42" s="130">
        <f>2385+76-1006</f>
        <v>1455</v>
      </c>
      <c r="F42" s="44"/>
    </row>
    <row r="43" spans="1:6" ht="15">
      <c r="A43" s="113" t="s">
        <v>107</v>
      </c>
      <c r="B43" s="27"/>
      <c r="C43" s="130">
        <v>527</v>
      </c>
      <c r="E43" s="130">
        <v>1006</v>
      </c>
      <c r="F43" s="44"/>
    </row>
    <row r="44" spans="1:6" ht="15">
      <c r="A44" s="113" t="s">
        <v>40</v>
      </c>
      <c r="C44" s="130">
        <v>12293</v>
      </c>
      <c r="D44" s="134"/>
      <c r="E44" s="130">
        <v>4490</v>
      </c>
      <c r="F44" s="44"/>
    </row>
    <row r="45" spans="1:6" ht="15">
      <c r="A45" s="113" t="s">
        <v>41</v>
      </c>
      <c r="C45" s="130">
        <v>1559</v>
      </c>
      <c r="D45" s="134"/>
      <c r="E45" s="130">
        <v>2004</v>
      </c>
      <c r="F45" s="44"/>
    </row>
    <row r="46" spans="1:6" ht="15">
      <c r="A46" s="113" t="s">
        <v>73</v>
      </c>
      <c r="C46" s="130">
        <v>1320</v>
      </c>
      <c r="D46" s="134"/>
      <c r="E46" s="130">
        <v>778</v>
      </c>
      <c r="F46" s="44"/>
    </row>
    <row r="47" spans="1:6" ht="15">
      <c r="A47" s="20"/>
      <c r="B47" s="24"/>
      <c r="C47" s="133">
        <f>SUM(C41:C46)</f>
        <v>24924</v>
      </c>
      <c r="D47" s="26"/>
      <c r="E47" s="133">
        <f>SUM(E41:E46)</f>
        <v>20692</v>
      </c>
      <c r="F47" s="44"/>
    </row>
    <row r="48" spans="1:6" ht="7.5" customHeight="1">
      <c r="A48" s="45"/>
      <c r="B48" s="24"/>
      <c r="C48" s="105"/>
      <c r="D48" s="26"/>
      <c r="E48" s="105"/>
      <c r="F48" s="75"/>
    </row>
    <row r="49" spans="1:6" ht="15.75" thickBot="1">
      <c r="A49" s="20" t="s">
        <v>33</v>
      </c>
      <c r="B49" s="24"/>
      <c r="C49" s="135">
        <f>SUM(C47+C38+C30+C32)</f>
        <v>124076</v>
      </c>
      <c r="D49" s="26"/>
      <c r="E49" s="135">
        <f>SUM(E47+E38+E30+E32)</f>
        <v>109855</v>
      </c>
      <c r="F49" s="44"/>
    </row>
    <row r="50" spans="1:6" ht="7.5" customHeight="1" thickTop="1">
      <c r="A50" s="21"/>
      <c r="F50" s="44"/>
    </row>
    <row r="51" spans="1:6" ht="15">
      <c r="A51" s="20"/>
      <c r="C51" s="143"/>
      <c r="E51" s="143"/>
      <c r="F51" s="44"/>
    </row>
    <row r="52" spans="1:6" ht="15">
      <c r="A52" s="21"/>
      <c r="F52" s="44"/>
    </row>
    <row r="53" ht="7.5" customHeight="1">
      <c r="F53" s="44"/>
    </row>
    <row r="54" spans="1:6" ht="25.5" customHeight="1">
      <c r="A54" s="197"/>
      <c r="B54" s="197"/>
      <c r="C54" s="197"/>
      <c r="D54" s="197"/>
      <c r="E54" s="197"/>
      <c r="F54" s="44"/>
    </row>
    <row r="55" spans="1:6" ht="23.25" customHeight="1">
      <c r="A55" s="21"/>
      <c r="F55" s="44"/>
    </row>
    <row r="56" spans="1:6" ht="32.25" customHeight="1">
      <c r="A56" s="21"/>
      <c r="F56" s="44"/>
    </row>
    <row r="57" spans="1:6" ht="15">
      <c r="A57" s="63" t="s">
        <v>34</v>
      </c>
      <c r="C57" s="63" t="s">
        <v>77</v>
      </c>
      <c r="D57" s="144"/>
      <c r="F57" s="44"/>
    </row>
    <row r="58" spans="1:6" ht="15">
      <c r="A58" s="114" t="s">
        <v>86</v>
      </c>
      <c r="C58" s="19"/>
      <c r="D58" s="144"/>
      <c r="E58" s="114" t="s">
        <v>87</v>
      </c>
      <c r="F58" s="44"/>
    </row>
    <row r="59" spans="1:6" ht="15">
      <c r="A59" s="63"/>
      <c r="C59" s="66"/>
      <c r="D59" s="144"/>
      <c r="F59" s="44"/>
    </row>
    <row r="60" spans="3:6" ht="15">
      <c r="C60" s="63"/>
      <c r="D60" s="63"/>
      <c r="F60" s="44"/>
    </row>
    <row r="61" spans="3:6" ht="15">
      <c r="C61" s="19"/>
      <c r="D61" s="144"/>
      <c r="E61" s="114"/>
      <c r="F61" s="44"/>
    </row>
    <row r="62" ht="15">
      <c r="F62" s="44"/>
    </row>
    <row r="63" ht="15">
      <c r="F63" s="44"/>
    </row>
    <row r="64" ht="15">
      <c r="F64" s="44"/>
    </row>
    <row r="65" ht="15">
      <c r="A65" s="32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  <row r="72" ht="15">
      <c r="B72" s="19"/>
    </row>
    <row r="73" ht="15">
      <c r="B73" s="19"/>
    </row>
    <row r="74" ht="15">
      <c r="B74" s="19"/>
    </row>
    <row r="75" ht="15">
      <c r="B75" s="19"/>
    </row>
    <row r="76" ht="15">
      <c r="B76" s="19"/>
    </row>
    <row r="77" ht="15">
      <c r="B77" s="19"/>
    </row>
    <row r="78" ht="15">
      <c r="B78" s="19"/>
    </row>
    <row r="79" ht="15">
      <c r="B79" s="19"/>
    </row>
    <row r="80" ht="15">
      <c r="B80" s="19"/>
    </row>
    <row r="81" ht="15">
      <c r="B81" s="19"/>
    </row>
    <row r="82" ht="15">
      <c r="B82" s="19"/>
    </row>
    <row r="83" ht="15">
      <c r="B83" s="19"/>
    </row>
    <row r="84" ht="15">
      <c r="B84" s="19"/>
    </row>
    <row r="85" ht="15">
      <c r="B85" s="19"/>
    </row>
    <row r="86" ht="15">
      <c r="B86" s="19"/>
    </row>
    <row r="87" ht="15">
      <c r="B87" s="19"/>
    </row>
    <row r="88" ht="15">
      <c r="B88" s="19"/>
    </row>
    <row r="89" ht="15">
      <c r="B89" s="19"/>
    </row>
    <row r="90" ht="15">
      <c r="B90" s="19"/>
    </row>
    <row r="91" ht="15">
      <c r="B91" s="19"/>
    </row>
    <row r="92" ht="15">
      <c r="B92" s="19"/>
    </row>
    <row r="93" ht="15">
      <c r="B93" s="19"/>
    </row>
    <row r="94" ht="15">
      <c r="B94" s="19"/>
    </row>
    <row r="95" ht="15">
      <c r="B95" s="19"/>
    </row>
    <row r="96" ht="15">
      <c r="B96" s="19"/>
    </row>
    <row r="97" ht="15">
      <c r="B97" s="19"/>
    </row>
  </sheetData>
  <mergeCells count="3">
    <mergeCell ref="A54:E54"/>
    <mergeCell ref="C4:C5"/>
    <mergeCell ref="E4:E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61"/>
  <sheetViews>
    <sheetView workbookViewId="0" topLeftCell="A24">
      <selection activeCell="E37" sqref="E37"/>
    </sheetView>
  </sheetViews>
  <sheetFormatPr defaultColWidth="9.140625" defaultRowHeight="12.75"/>
  <cols>
    <col min="1" max="1" width="55.00390625" style="43" customWidth="1"/>
    <col min="2" max="2" width="10.7109375" style="179" customWidth="1"/>
    <col min="3" max="3" width="11.28125" style="17" customWidth="1"/>
    <col min="4" max="4" width="2.28125" style="11" customWidth="1"/>
    <col min="5" max="5" width="11.28125" style="17" customWidth="1"/>
    <col min="6" max="6" width="13.28125" style="11" customWidth="1"/>
    <col min="7" max="7" width="8.140625" style="3" customWidth="1"/>
    <col min="8" max="8" width="23.8515625" style="10" hidden="1" customWidth="1"/>
    <col min="9" max="9" width="10.57421875" style="10" hidden="1" customWidth="1"/>
    <col min="10" max="10" width="13.28125" style="10" hidden="1" customWidth="1"/>
    <col min="11" max="12" width="9.140625" style="10" hidden="1" customWidth="1"/>
    <col min="13" max="16384" width="7.8515625" style="10" hidden="1" customWidth="1"/>
  </cols>
  <sheetData>
    <row r="1" spans="1:8" s="4" customFormat="1" ht="15">
      <c r="A1" s="198" t="str">
        <f>'Cover '!D1</f>
        <v>ГРУПА "НЕОХИМ" </v>
      </c>
      <c r="B1" s="199"/>
      <c r="C1" s="199"/>
      <c r="D1" s="199"/>
      <c r="E1" s="199"/>
      <c r="F1" s="36"/>
      <c r="G1" s="3"/>
      <c r="H1" s="37"/>
    </row>
    <row r="2" spans="1:7" s="6" customFormat="1" ht="15">
      <c r="A2" s="200" t="s">
        <v>66</v>
      </c>
      <c r="B2" s="201"/>
      <c r="C2" s="201"/>
      <c r="D2" s="201"/>
      <c r="E2" s="201"/>
      <c r="F2" s="36"/>
      <c r="G2" s="5"/>
    </row>
    <row r="3" spans="1:7" s="6" customFormat="1" ht="15">
      <c r="A3" s="48" t="s">
        <v>121</v>
      </c>
      <c r="B3" s="36"/>
      <c r="C3" s="36"/>
      <c r="D3" s="36"/>
      <c r="E3" s="36"/>
      <c r="F3" s="36"/>
      <c r="G3" s="5"/>
    </row>
    <row r="4" spans="1:7" s="6" customFormat="1" ht="15">
      <c r="A4" s="81"/>
      <c r="B4" s="36"/>
      <c r="C4" s="36"/>
      <c r="D4" s="36"/>
      <c r="E4" s="36"/>
      <c r="F4" s="36"/>
      <c r="G4" s="5"/>
    </row>
    <row r="5" spans="1:8" ht="20.25" customHeight="1">
      <c r="A5" s="38"/>
      <c r="B5" s="183" t="s">
        <v>11</v>
      </c>
      <c r="C5" s="195" t="s">
        <v>122</v>
      </c>
      <c r="D5" s="7"/>
      <c r="E5" s="195" t="s">
        <v>123</v>
      </c>
      <c r="F5" s="8"/>
      <c r="G5" s="9"/>
      <c r="H5" s="39"/>
    </row>
    <row r="6" spans="1:8" ht="20.25">
      <c r="A6" s="38"/>
      <c r="B6" s="184"/>
      <c r="C6" s="196"/>
      <c r="D6" s="7"/>
      <c r="E6" s="196"/>
      <c r="F6" s="8"/>
      <c r="G6" s="9"/>
      <c r="H6" s="39"/>
    </row>
    <row r="7" spans="1:8" ht="20.25">
      <c r="A7" s="38"/>
      <c r="B7" s="184"/>
      <c r="C7" s="173"/>
      <c r="D7" s="7"/>
      <c r="E7" s="174"/>
      <c r="F7" s="8"/>
      <c r="G7" s="9"/>
      <c r="H7" s="39"/>
    </row>
    <row r="8" spans="1:10" ht="15">
      <c r="A8" s="93" t="s">
        <v>27</v>
      </c>
      <c r="B8" s="11"/>
      <c r="C8" s="14"/>
      <c r="D8" s="12"/>
      <c r="E8" s="14"/>
      <c r="F8" s="12"/>
      <c r="G8" s="5"/>
      <c r="H8" s="12"/>
      <c r="I8" s="13" t="e">
        <f>+E8+H8+#REF!</f>
        <v>#REF!</v>
      </c>
      <c r="J8" s="13">
        <f>+E8+H8</f>
        <v>0</v>
      </c>
    </row>
    <row r="9" spans="1:9" ht="15">
      <c r="A9" s="94" t="s">
        <v>12</v>
      </c>
      <c r="B9" s="11"/>
      <c r="C9" s="159">
        <v>144735</v>
      </c>
      <c r="D9" s="160"/>
      <c r="E9" s="159">
        <v>121252</v>
      </c>
      <c r="F9" s="12"/>
      <c r="G9" s="5"/>
      <c r="H9" s="12"/>
      <c r="I9" s="13">
        <f>+E9+H9</f>
        <v>121252</v>
      </c>
    </row>
    <row r="10" spans="1:12" ht="15">
      <c r="A10" s="94" t="s">
        <v>13</v>
      </c>
      <c r="B10" s="11"/>
      <c r="C10" s="159">
        <v>-152826</v>
      </c>
      <c r="D10" s="160"/>
      <c r="E10" s="159">
        <v>-121839</v>
      </c>
      <c r="F10" s="12"/>
      <c r="G10" s="5"/>
      <c r="H10" s="12"/>
      <c r="I10" s="13">
        <f>+E10+H10</f>
        <v>-121839</v>
      </c>
      <c r="L10" s="13" t="e">
        <f>+E10+#REF!</f>
        <v>#REF!</v>
      </c>
    </row>
    <row r="11" spans="1:12" ht="15">
      <c r="A11" s="94" t="s">
        <v>99</v>
      </c>
      <c r="B11" s="11"/>
      <c r="C11" s="159">
        <v>-10501</v>
      </c>
      <c r="D11" s="160"/>
      <c r="E11" s="159">
        <v>-9870</v>
      </c>
      <c r="F11" s="12"/>
      <c r="G11" s="5"/>
      <c r="H11" s="12"/>
      <c r="I11" s="13"/>
      <c r="L11" s="13"/>
    </row>
    <row r="12" spans="1:9" s="15" customFormat="1" ht="15">
      <c r="A12" s="94" t="s">
        <v>100</v>
      </c>
      <c r="B12" s="177"/>
      <c r="C12" s="159">
        <v>12657</v>
      </c>
      <c r="D12" s="160"/>
      <c r="E12" s="159">
        <v>8874</v>
      </c>
      <c r="F12" s="12"/>
      <c r="G12" s="3"/>
      <c r="H12" s="12"/>
      <c r="I12" s="13"/>
    </row>
    <row r="13" spans="1:9" s="15" customFormat="1" ht="15">
      <c r="A13" s="94" t="s">
        <v>14</v>
      </c>
      <c r="B13" s="177"/>
      <c r="C13" s="159">
        <v>-118</v>
      </c>
      <c r="D13" s="160"/>
      <c r="E13" s="159">
        <v>-182</v>
      </c>
      <c r="F13" s="12"/>
      <c r="G13" s="3"/>
      <c r="H13" s="12"/>
      <c r="I13" s="13"/>
    </row>
    <row r="14" spans="1:9" s="15" customFormat="1" ht="15">
      <c r="A14" s="94" t="s">
        <v>103</v>
      </c>
      <c r="B14" s="177"/>
      <c r="C14" s="159">
        <v>-164</v>
      </c>
      <c r="D14" s="160"/>
      <c r="E14" s="159">
        <v>-246</v>
      </c>
      <c r="F14" s="12"/>
      <c r="G14" s="3"/>
      <c r="H14" s="12"/>
      <c r="I14" s="13"/>
    </row>
    <row r="15" spans="1:9" s="15" customFormat="1" ht="15">
      <c r="A15" s="94" t="s">
        <v>97</v>
      </c>
      <c r="B15" s="177"/>
      <c r="C15" s="159">
        <v>1</v>
      </c>
      <c r="D15" s="160"/>
      <c r="E15" s="159">
        <v>1</v>
      </c>
      <c r="F15" s="12"/>
      <c r="G15" s="3"/>
      <c r="H15" s="12"/>
      <c r="I15" s="13"/>
    </row>
    <row r="16" spans="1:9" s="15" customFormat="1" ht="15">
      <c r="A16" s="94" t="s">
        <v>98</v>
      </c>
      <c r="B16" s="177"/>
      <c r="C16" s="159">
        <v>1453</v>
      </c>
      <c r="D16" s="160"/>
      <c r="E16" s="159">
        <v>866</v>
      </c>
      <c r="F16" s="12"/>
      <c r="G16" s="3"/>
      <c r="H16" s="12"/>
      <c r="I16" s="13"/>
    </row>
    <row r="17" spans="1:9" s="15" customFormat="1" ht="15">
      <c r="A17" s="94" t="s">
        <v>74</v>
      </c>
      <c r="B17" s="177"/>
      <c r="C17" s="159">
        <v>-734</v>
      </c>
      <c r="D17" s="160"/>
      <c r="E17" s="159">
        <v>-180</v>
      </c>
      <c r="F17" s="12"/>
      <c r="G17" s="3"/>
      <c r="H17" s="12"/>
      <c r="I17" s="13"/>
    </row>
    <row r="18" spans="1:9" s="15" customFormat="1" ht="15">
      <c r="A18" s="93" t="s">
        <v>90</v>
      </c>
      <c r="B18" s="177"/>
      <c r="C18" s="161">
        <f>SUM(C9:C17)</f>
        <v>-5497</v>
      </c>
      <c r="D18" s="162"/>
      <c r="E18" s="161">
        <f>SUM(E9:E17)</f>
        <v>-1324</v>
      </c>
      <c r="F18" s="12"/>
      <c r="G18" s="3"/>
      <c r="H18" s="12"/>
      <c r="I18" s="13">
        <f>+E18+H18</f>
        <v>-1324</v>
      </c>
    </row>
    <row r="19" spans="1:9" ht="15">
      <c r="A19" s="94"/>
      <c r="B19" s="11"/>
      <c r="C19" s="159"/>
      <c r="D19" s="160"/>
      <c r="E19" s="159"/>
      <c r="F19" s="12"/>
      <c r="H19" s="12"/>
      <c r="I19" s="13"/>
    </row>
    <row r="20" spans="1:9" ht="15">
      <c r="A20" s="93" t="s">
        <v>28</v>
      </c>
      <c r="B20" s="11"/>
      <c r="C20" s="159"/>
      <c r="D20" s="160"/>
      <c r="E20" s="159"/>
      <c r="F20" s="12"/>
      <c r="H20" s="12"/>
      <c r="I20" s="13"/>
    </row>
    <row r="21" spans="1:9" ht="15">
      <c r="A21" s="94" t="s">
        <v>64</v>
      </c>
      <c r="B21" s="11"/>
      <c r="C21" s="159">
        <v>-1531</v>
      </c>
      <c r="D21" s="160"/>
      <c r="E21" s="159">
        <v>-1943</v>
      </c>
      <c r="F21" s="12"/>
      <c r="H21" s="12"/>
      <c r="I21" s="13"/>
    </row>
    <row r="22" spans="1:9" ht="15" customHeight="1">
      <c r="A22" s="94" t="s">
        <v>63</v>
      </c>
      <c r="B22" s="11"/>
      <c r="C22" s="159">
        <v>144</v>
      </c>
      <c r="D22" s="160"/>
      <c r="E22" s="159">
        <v>35</v>
      </c>
      <c r="F22" s="12"/>
      <c r="H22" s="12"/>
      <c r="I22" s="13"/>
    </row>
    <row r="23" spans="1:9" ht="14.25" customHeight="1">
      <c r="A23" s="94" t="s">
        <v>96</v>
      </c>
      <c r="B23" s="11"/>
      <c r="C23" s="159">
        <v>0</v>
      </c>
      <c r="D23" s="160"/>
      <c r="E23" s="159">
        <v>0</v>
      </c>
      <c r="F23" s="12"/>
      <c r="H23" s="12"/>
      <c r="I23" s="13"/>
    </row>
    <row r="24" spans="1:9" ht="28.5">
      <c r="A24" s="93" t="s">
        <v>88</v>
      </c>
      <c r="B24" s="11"/>
      <c r="C24" s="161">
        <f>SUM(C21:C23)</f>
        <v>-1387</v>
      </c>
      <c r="D24" s="162"/>
      <c r="E24" s="161">
        <f>SUM(E21:E23)</f>
        <v>-1908</v>
      </c>
      <c r="F24" s="12"/>
      <c r="H24" s="12"/>
      <c r="I24" s="13"/>
    </row>
    <row r="25" spans="1:9" ht="15">
      <c r="A25" s="94"/>
      <c r="B25" s="11"/>
      <c r="C25" s="159"/>
      <c r="D25" s="160"/>
      <c r="E25" s="159"/>
      <c r="F25" s="12"/>
      <c r="H25" s="12"/>
      <c r="I25" s="13"/>
    </row>
    <row r="26" spans="1:10" ht="15">
      <c r="A26" s="95" t="s">
        <v>29</v>
      </c>
      <c r="B26" s="11"/>
      <c r="C26" s="163"/>
      <c r="D26" s="164"/>
      <c r="E26" s="163"/>
      <c r="F26" s="40"/>
      <c r="G26" s="5"/>
      <c r="H26" s="12"/>
      <c r="I26" s="13"/>
      <c r="J26" s="13"/>
    </row>
    <row r="27" spans="1:10" ht="30">
      <c r="A27" s="94" t="s">
        <v>95</v>
      </c>
      <c r="B27" s="11"/>
      <c r="C27" s="159">
        <v>0</v>
      </c>
      <c r="D27" s="160"/>
      <c r="E27" s="159" t="s">
        <v>80</v>
      </c>
      <c r="F27" s="12"/>
      <c r="G27" s="5"/>
      <c r="H27" s="12"/>
      <c r="I27" s="13"/>
      <c r="J27" s="13"/>
    </row>
    <row r="28" spans="1:10" ht="30">
      <c r="A28" s="94" t="s">
        <v>94</v>
      </c>
      <c r="B28" s="11"/>
      <c r="C28" s="159">
        <v>-654</v>
      </c>
      <c r="D28" s="160"/>
      <c r="E28" s="159" t="s">
        <v>80</v>
      </c>
      <c r="F28" s="12"/>
      <c r="G28" s="5"/>
      <c r="H28" s="12"/>
      <c r="I28" s="13"/>
      <c r="J28" s="13"/>
    </row>
    <row r="29" spans="1:10" ht="15">
      <c r="A29" s="94" t="s">
        <v>108</v>
      </c>
      <c r="B29" s="11"/>
      <c r="C29" s="159">
        <v>33290</v>
      </c>
      <c r="D29" s="160"/>
      <c r="E29" s="159">
        <v>40036</v>
      </c>
      <c r="F29" s="12"/>
      <c r="G29" s="5"/>
      <c r="H29" s="12"/>
      <c r="I29" s="13"/>
      <c r="J29" s="13"/>
    </row>
    <row r="30" spans="1:10" ht="15">
      <c r="A30" s="94" t="s">
        <v>109</v>
      </c>
      <c r="B30" s="11"/>
      <c r="C30" s="159">
        <v>-26291</v>
      </c>
      <c r="D30" s="160"/>
      <c r="E30" s="159">
        <v>-41345</v>
      </c>
      <c r="F30" s="12"/>
      <c r="G30" s="5"/>
      <c r="H30" s="12"/>
      <c r="I30" s="13"/>
      <c r="J30" s="13"/>
    </row>
    <row r="31" spans="1:10" ht="15">
      <c r="A31" s="94" t="s">
        <v>31</v>
      </c>
      <c r="B31" s="11"/>
      <c r="C31" s="159">
        <v>-206</v>
      </c>
      <c r="D31" s="165"/>
      <c r="E31" s="159">
        <v>-133</v>
      </c>
      <c r="F31" s="12"/>
      <c r="G31" s="5"/>
      <c r="H31" s="12"/>
      <c r="I31" s="13"/>
      <c r="J31" s="13"/>
    </row>
    <row r="32" spans="1:10" ht="15">
      <c r="A32" s="94" t="s">
        <v>62</v>
      </c>
      <c r="B32" s="11"/>
      <c r="C32" s="159">
        <v>4</v>
      </c>
      <c r="D32" s="165"/>
      <c r="E32" s="159"/>
      <c r="F32" s="12"/>
      <c r="G32" s="5"/>
      <c r="H32" s="12"/>
      <c r="I32" s="13"/>
      <c r="J32" s="13"/>
    </row>
    <row r="33" spans="1:6" ht="28.5">
      <c r="A33" s="93" t="s">
        <v>89</v>
      </c>
      <c r="B33" s="11"/>
      <c r="C33" s="161">
        <f>SUM(C27:C32)</f>
        <v>6143</v>
      </c>
      <c r="D33" s="166"/>
      <c r="E33" s="161">
        <f>SUM(E27:E31)</f>
        <v>-1442</v>
      </c>
      <c r="F33" s="16"/>
    </row>
    <row r="34" spans="1:5" ht="15">
      <c r="A34" s="86"/>
      <c r="B34" s="11"/>
      <c r="C34" s="159"/>
      <c r="D34" s="165"/>
      <c r="E34" s="159"/>
    </row>
    <row r="35" spans="1:7" s="15" customFormat="1" ht="28.5">
      <c r="A35" s="96" t="s">
        <v>91</v>
      </c>
      <c r="B35" s="177"/>
      <c r="C35" s="167">
        <f>SUM(C18,C24,C33)</f>
        <v>-741</v>
      </c>
      <c r="D35" s="166"/>
      <c r="E35" s="167">
        <f>SUM(E18,E24,E33)</f>
        <v>-4674</v>
      </c>
      <c r="F35" s="41"/>
      <c r="G35" s="5"/>
    </row>
    <row r="36" spans="1:5" ht="15">
      <c r="A36" s="86"/>
      <c r="B36" s="11"/>
      <c r="C36" s="159"/>
      <c r="D36" s="165"/>
      <c r="E36" s="159"/>
    </row>
    <row r="37" spans="1:7" s="89" customFormat="1" ht="15">
      <c r="A37" s="86" t="s">
        <v>92</v>
      </c>
      <c r="B37" s="87"/>
      <c r="C37" s="168">
        <v>3219</v>
      </c>
      <c r="D37" s="169"/>
      <c r="E37" s="168">
        <v>8772</v>
      </c>
      <c r="F37" s="87"/>
      <c r="G37" s="88"/>
    </row>
    <row r="38" spans="1:7" s="89" customFormat="1" ht="15">
      <c r="A38" s="86"/>
      <c r="B38" s="87"/>
      <c r="C38" s="168"/>
      <c r="D38" s="170"/>
      <c r="E38" s="168"/>
      <c r="F38" s="87"/>
      <c r="G38" s="88"/>
    </row>
    <row r="39" spans="1:7" s="92" customFormat="1" ht="29.25" thickBot="1">
      <c r="A39" s="96" t="s">
        <v>93</v>
      </c>
      <c r="B39" s="178">
        <v>16</v>
      </c>
      <c r="C39" s="171">
        <f>SUM(C35,C37)</f>
        <v>2478</v>
      </c>
      <c r="D39" s="162"/>
      <c r="E39" s="171">
        <f>SUM(E35,E37)</f>
        <v>4098</v>
      </c>
      <c r="F39" s="85"/>
      <c r="G39" s="91"/>
    </row>
    <row r="40" spans="1:7" s="92" customFormat="1" ht="15" thickTop="1">
      <c r="A40" s="90"/>
      <c r="B40" s="178"/>
      <c r="C40" s="147"/>
      <c r="D40" s="85"/>
      <c r="E40" s="147"/>
      <c r="F40" s="85"/>
      <c r="G40" s="91"/>
    </row>
    <row r="41" spans="1:5" ht="15">
      <c r="A41" s="86"/>
      <c r="B41" s="178"/>
      <c r="C41" s="14"/>
      <c r="E41" s="14"/>
    </row>
    <row r="42" spans="1:5" ht="15.75">
      <c r="A42" s="42"/>
      <c r="B42" s="11"/>
      <c r="C42" s="14"/>
      <c r="E42" s="14"/>
    </row>
    <row r="43" spans="1:5" ht="15">
      <c r="A43" s="63" t="s">
        <v>34</v>
      </c>
      <c r="B43" s="176"/>
      <c r="C43" s="63" t="s">
        <v>77</v>
      </c>
      <c r="D43" s="144"/>
      <c r="E43" s="75"/>
    </row>
    <row r="44" spans="1:5" ht="15">
      <c r="A44" s="114" t="s">
        <v>86</v>
      </c>
      <c r="B44" s="176"/>
      <c r="C44" s="19"/>
      <c r="D44" s="144"/>
      <c r="E44" s="114" t="s">
        <v>87</v>
      </c>
    </row>
    <row r="45" spans="1:5" ht="15.75">
      <c r="A45" s="42"/>
      <c r="B45" s="11"/>
      <c r="C45" s="14"/>
      <c r="E45" s="14"/>
    </row>
    <row r="46" spans="1:5" ht="15.75">
      <c r="A46" s="42"/>
      <c r="B46" s="11"/>
      <c r="C46" s="14"/>
      <c r="E46" s="14"/>
    </row>
    <row r="47" spans="1:5" ht="15.75">
      <c r="A47" s="42"/>
      <c r="B47" s="11"/>
      <c r="C47" s="14"/>
      <c r="E47" s="14"/>
    </row>
    <row r="48" spans="1:5" ht="15.75">
      <c r="A48" s="42"/>
      <c r="B48" s="11"/>
      <c r="C48" s="14"/>
      <c r="E48" s="14"/>
    </row>
    <row r="49" ht="15">
      <c r="A49" s="63"/>
    </row>
    <row r="50" ht="15">
      <c r="A50" s="110"/>
    </row>
    <row r="51" ht="15">
      <c r="A51" s="64"/>
    </row>
    <row r="52" ht="15">
      <c r="A52" s="64"/>
    </row>
    <row r="53" ht="15">
      <c r="A53" s="65"/>
    </row>
    <row r="54" ht="15">
      <c r="A54" s="148"/>
    </row>
    <row r="55" ht="15">
      <c r="A55" s="149"/>
    </row>
    <row r="56" ht="15">
      <c r="A56" s="66"/>
    </row>
    <row r="57" ht="15">
      <c r="A57" s="28"/>
    </row>
    <row r="58" ht="15">
      <c r="A58" s="29"/>
    </row>
    <row r="59" ht="15">
      <c r="A59" s="28"/>
    </row>
    <row r="60" ht="15">
      <c r="A60" s="1"/>
    </row>
    <row r="61" ht="15">
      <c r="A61" s="1"/>
    </row>
  </sheetData>
  <mergeCells count="4"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SheetLayoutView="100" workbookViewId="0" topLeftCell="A1">
      <selection activeCell="G14" sqref="G14"/>
    </sheetView>
  </sheetViews>
  <sheetFormatPr defaultColWidth="9.140625" defaultRowHeight="12.75"/>
  <cols>
    <col min="1" max="1" width="30.57421875" style="33" customWidth="1"/>
    <col min="2" max="2" width="10.421875" style="33" bestFit="1" customWidth="1"/>
    <col min="3" max="3" width="12.57421875" style="33" customWidth="1"/>
    <col min="4" max="4" width="1.7109375" style="33" customWidth="1"/>
    <col min="5" max="5" width="10.421875" style="33" customWidth="1"/>
    <col min="6" max="6" width="1.57421875" style="33" customWidth="1"/>
    <col min="7" max="7" width="12.7109375" style="33" customWidth="1"/>
    <col min="8" max="8" width="1.57421875" style="33" customWidth="1"/>
    <col min="9" max="9" width="11.28125" style="33" customWidth="1"/>
    <col min="10" max="16384" width="9.140625" style="33" customWidth="1"/>
  </cols>
  <sheetData>
    <row r="1" spans="1:9" ht="18" customHeight="1">
      <c r="A1" s="2" t="str">
        <f>'Cover '!D1</f>
        <v>ГРУПА "НЕОХИМ" 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200" t="s">
        <v>65</v>
      </c>
      <c r="B2" s="200"/>
      <c r="C2" s="202"/>
      <c r="D2" s="202"/>
      <c r="E2" s="202"/>
      <c r="F2" s="202"/>
      <c r="G2" s="202"/>
      <c r="H2" s="202"/>
      <c r="I2" s="202"/>
    </row>
    <row r="3" spans="1:9" ht="18" customHeight="1">
      <c r="A3" s="81" t="s">
        <v>121</v>
      </c>
      <c r="B3" s="81"/>
      <c r="C3" s="36"/>
      <c r="D3" s="36"/>
      <c r="E3" s="36"/>
      <c r="F3" s="36"/>
      <c r="G3" s="36"/>
      <c r="H3" s="36"/>
      <c r="I3" s="36"/>
    </row>
    <row r="4" spans="1:9" ht="18" customHeight="1">
      <c r="A4" s="81"/>
      <c r="B4" s="81"/>
      <c r="C4" s="36"/>
      <c r="D4" s="36"/>
      <c r="E4" s="36"/>
      <c r="F4" s="36"/>
      <c r="G4" s="36"/>
      <c r="H4" s="36"/>
      <c r="I4" s="36"/>
    </row>
    <row r="5" spans="1:9" ht="18" customHeight="1">
      <c r="A5" s="81"/>
      <c r="B5" s="81"/>
      <c r="C5" s="36"/>
      <c r="D5" s="36"/>
      <c r="E5" s="36"/>
      <c r="F5" s="36"/>
      <c r="G5" s="36"/>
      <c r="H5" s="36"/>
      <c r="I5" s="36"/>
    </row>
    <row r="6" spans="1:9" ht="16.5" customHeight="1">
      <c r="A6" s="200"/>
      <c r="B6" s="200"/>
      <c r="C6" s="202"/>
      <c r="D6" s="202"/>
      <c r="E6" s="202"/>
      <c r="F6" s="202"/>
      <c r="G6" s="202"/>
      <c r="H6" s="202"/>
      <c r="I6" s="202"/>
    </row>
    <row r="7" spans="1:9" s="102" customFormat="1" ht="15" customHeight="1">
      <c r="A7" s="205"/>
      <c r="B7" s="150"/>
      <c r="C7" s="203" t="s">
        <v>76</v>
      </c>
      <c r="D7" s="101"/>
      <c r="E7" s="203" t="s">
        <v>37</v>
      </c>
      <c r="F7" s="101"/>
      <c r="G7" s="203" t="s">
        <v>17</v>
      </c>
      <c r="H7" s="101"/>
      <c r="I7" s="203" t="s">
        <v>101</v>
      </c>
    </row>
    <row r="8" spans="1:9" s="103" customFormat="1" ht="32.25" customHeight="1">
      <c r="A8" s="206"/>
      <c r="B8" s="172" t="s">
        <v>11</v>
      </c>
      <c r="C8" s="204"/>
      <c r="D8" s="52"/>
      <c r="E8" s="204"/>
      <c r="F8" s="52"/>
      <c r="G8" s="204"/>
      <c r="H8" s="52"/>
      <c r="I8" s="204"/>
    </row>
    <row r="9" spans="1:9" s="107" customFormat="1" ht="15">
      <c r="A9" s="137"/>
      <c r="B9" s="137"/>
      <c r="C9" s="106" t="s">
        <v>18</v>
      </c>
      <c r="D9" s="106"/>
      <c r="E9" s="106" t="s">
        <v>18</v>
      </c>
      <c r="F9" s="106"/>
      <c r="G9" s="106" t="s">
        <v>18</v>
      </c>
      <c r="H9" s="106"/>
      <c r="I9" s="106" t="s">
        <v>18</v>
      </c>
    </row>
    <row r="10" spans="1:9" s="103" customFormat="1" ht="15">
      <c r="A10" s="136"/>
      <c r="B10" s="136"/>
      <c r="C10" s="104"/>
      <c r="D10" s="104"/>
      <c r="E10" s="104"/>
      <c r="F10" s="104"/>
      <c r="G10" s="106"/>
      <c r="H10" s="104"/>
      <c r="I10" s="104"/>
    </row>
    <row r="11" spans="1:9" s="76" customFormat="1" ht="15">
      <c r="A11" s="97" t="s">
        <v>115</v>
      </c>
      <c r="B11" s="97"/>
      <c r="C11" s="142">
        <v>2654</v>
      </c>
      <c r="D11" s="99"/>
      <c r="E11" s="142">
        <v>284</v>
      </c>
      <c r="F11" s="99"/>
      <c r="G11" s="142">
        <v>58418</v>
      </c>
      <c r="H11" s="99"/>
      <c r="I11" s="142">
        <f>SUM(C11:G11)</f>
        <v>61356</v>
      </c>
    </row>
    <row r="12" spans="3:9" s="76" customFormat="1" ht="15">
      <c r="C12" s="100"/>
      <c r="D12" s="100"/>
      <c r="E12" s="100"/>
      <c r="F12" s="100"/>
      <c r="G12" s="100"/>
      <c r="H12" s="100"/>
      <c r="I12" s="100"/>
    </row>
    <row r="13" spans="1:9" s="76" customFormat="1" ht="15">
      <c r="A13" s="98" t="s">
        <v>116</v>
      </c>
      <c r="B13" s="98"/>
      <c r="C13" s="100">
        <v>0</v>
      </c>
      <c r="D13" s="100"/>
      <c r="E13" s="100">
        <v>0</v>
      </c>
      <c r="F13" s="100"/>
      <c r="G13" s="100">
        <v>11056</v>
      </c>
      <c r="I13" s="100">
        <f>SUM(C13:G13)</f>
        <v>11056</v>
      </c>
    </row>
    <row r="14" spans="1:9" s="76" customFormat="1" ht="15">
      <c r="A14" s="155"/>
      <c r="B14" s="155"/>
      <c r="I14" s="100">
        <f>SUM(C14:G14)</f>
        <v>0</v>
      </c>
    </row>
    <row r="15" spans="1:9" s="97" customFormat="1" ht="15">
      <c r="A15" s="154" t="s">
        <v>62</v>
      </c>
      <c r="B15" s="154"/>
      <c r="C15" s="152">
        <v>0</v>
      </c>
      <c r="D15" s="152"/>
      <c r="E15" s="152">
        <v>19</v>
      </c>
      <c r="F15" s="152"/>
      <c r="G15" s="100">
        <v>-1100</v>
      </c>
      <c r="H15" s="152"/>
      <c r="I15" s="100">
        <f>SUM(C15:G15)</f>
        <v>-1081</v>
      </c>
    </row>
    <row r="16" spans="3:9" s="97" customFormat="1" ht="15">
      <c r="C16" s="153"/>
      <c r="D16" s="152"/>
      <c r="E16" s="153"/>
      <c r="F16" s="152"/>
      <c r="G16" s="153"/>
      <c r="H16" s="152"/>
      <c r="I16" s="115"/>
    </row>
    <row r="17" spans="1:9" s="76" customFormat="1" ht="15">
      <c r="A17" s="97" t="s">
        <v>124</v>
      </c>
      <c r="B17" s="97"/>
      <c r="C17" s="142">
        <f>SUM(C11,C13,C15)</f>
        <v>2654</v>
      </c>
      <c r="D17" s="99"/>
      <c r="E17" s="142">
        <f>SUM(E11,E13,E15)</f>
        <v>303</v>
      </c>
      <c r="F17" s="99"/>
      <c r="G17" s="142">
        <f>SUM(G11,G13,G15)</f>
        <v>68374</v>
      </c>
      <c r="H17" s="99"/>
      <c r="I17" s="142">
        <f>SUM(I11,I13,I15)</f>
        <v>71331</v>
      </c>
    </row>
    <row r="18" spans="3:9" s="76" customFormat="1" ht="15">
      <c r="C18" s="100"/>
      <c r="D18" s="100"/>
      <c r="E18" s="100"/>
      <c r="F18" s="100"/>
      <c r="G18" s="100"/>
      <c r="H18" s="100"/>
      <c r="I18" s="100"/>
    </row>
    <row r="19" spans="1:9" s="35" customFormat="1" ht="14.25">
      <c r="A19" s="97"/>
      <c r="B19" s="97"/>
      <c r="C19" s="46"/>
      <c r="D19" s="46"/>
      <c r="E19" s="46"/>
      <c r="F19" s="46"/>
      <c r="G19" s="46"/>
      <c r="H19" s="46"/>
      <c r="I19" s="46"/>
    </row>
    <row r="20" spans="1:9" s="35" customFormat="1" ht="14.25">
      <c r="A20" s="97"/>
      <c r="B20" s="97"/>
      <c r="C20" s="46"/>
      <c r="D20" s="46"/>
      <c r="E20" s="46"/>
      <c r="F20" s="46"/>
      <c r="G20" s="46"/>
      <c r="H20" s="46"/>
      <c r="I20" s="46"/>
    </row>
    <row r="21" spans="1:9" s="35" customFormat="1" ht="14.25">
      <c r="A21" s="97"/>
      <c r="B21" s="97"/>
      <c r="C21" s="46"/>
      <c r="D21" s="46"/>
      <c r="E21" s="46"/>
      <c r="F21" s="46"/>
      <c r="G21" s="46"/>
      <c r="H21" s="46"/>
      <c r="I21" s="46"/>
    </row>
    <row r="22" spans="1:9" s="35" customFormat="1" ht="14.25">
      <c r="A22" s="97"/>
      <c r="B22" s="97"/>
      <c r="C22" s="46"/>
      <c r="D22" s="46"/>
      <c r="E22" s="46"/>
      <c r="F22" s="46"/>
      <c r="G22" s="46"/>
      <c r="H22" s="46"/>
      <c r="I22" s="46"/>
    </row>
    <row r="23" spans="1:9" s="35" customFormat="1" ht="14.25">
      <c r="A23" s="97"/>
      <c r="B23" s="97"/>
      <c r="C23" s="46"/>
      <c r="D23" s="46"/>
      <c r="E23" s="46"/>
      <c r="F23" s="46"/>
      <c r="G23" s="46"/>
      <c r="H23" s="46"/>
      <c r="I23" s="46"/>
    </row>
    <row r="24" spans="1:6" s="34" customFormat="1" ht="15">
      <c r="A24" s="63" t="s">
        <v>34</v>
      </c>
      <c r="B24" s="144"/>
      <c r="C24" s="25"/>
      <c r="D24" s="63" t="s">
        <v>77</v>
      </c>
      <c r="E24" s="144"/>
      <c r="F24" s="75"/>
    </row>
    <row r="25" spans="1:7" s="34" customFormat="1" ht="15">
      <c r="A25" s="114" t="s">
        <v>86</v>
      </c>
      <c r="B25" s="144"/>
      <c r="C25" s="25"/>
      <c r="G25" s="114" t="s">
        <v>87</v>
      </c>
    </row>
    <row r="26" spans="1:2" s="34" customFormat="1" ht="15">
      <c r="A26" s="138"/>
      <c r="B26" s="138"/>
    </row>
    <row r="27" spans="1:2" ht="15">
      <c r="A27" s="138"/>
      <c r="B27" s="138"/>
    </row>
    <row r="28" spans="1:2" ht="15">
      <c r="A28" s="138"/>
      <c r="B28" s="138"/>
    </row>
    <row r="29" spans="1:2" ht="15">
      <c r="A29" s="138"/>
      <c r="B29" s="138"/>
    </row>
    <row r="30" spans="1:2" ht="15">
      <c r="A30" s="139"/>
      <c r="B30" s="139"/>
    </row>
    <row r="31" spans="1:2" ht="15">
      <c r="A31" s="140"/>
      <c r="B31" s="140"/>
    </row>
    <row r="32" spans="1:2" ht="15">
      <c r="A32" s="31"/>
      <c r="B32" s="31"/>
    </row>
    <row r="33" spans="1:2" ht="15">
      <c r="A33" s="30"/>
      <c r="B33" s="30"/>
    </row>
    <row r="42" spans="1:2" ht="15">
      <c r="A42" s="141"/>
      <c r="B42" s="141"/>
    </row>
  </sheetData>
  <mergeCells count="7">
    <mergeCell ref="A2:I2"/>
    <mergeCell ref="A6:I6"/>
    <mergeCell ref="C7:C8"/>
    <mergeCell ref="E7:E8"/>
    <mergeCell ref="G7:G8"/>
    <mergeCell ref="I7:I8"/>
    <mergeCell ref="A7:A8"/>
  </mergeCells>
  <printOptions/>
  <pageMargins left="0.9" right="0.3937007874015748" top="0.3937007874015748" bottom="0.3937007874015748" header="0.5118110236220472" footer="0.5118110236220472"/>
  <pageSetup blackAndWhite="1" firstPageNumber="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pc</cp:lastModifiedBy>
  <cp:lastPrinted>2005-11-28T07:33:42Z</cp:lastPrinted>
  <dcterms:created xsi:type="dcterms:W3CDTF">2003-02-07T14:36:34Z</dcterms:created>
  <dcterms:modified xsi:type="dcterms:W3CDTF">2005-11-28T07:34:56Z</dcterms:modified>
  <cp:category/>
  <cp:version/>
  <cp:contentType/>
  <cp:contentStatus/>
</cp:coreProperties>
</file>