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codeName="ThisWorkbook" defaultThemeVersion="124226"/>
  <bookViews>
    <workbookView xWindow="10245" yWindow="165" windowWidth="10275" windowHeight="8070" activeTab="0"/>
  </bookViews>
  <sheets>
    <sheet name="Cover " sheetId="16" r:id="rId1"/>
    <sheet name="IS" sheetId="12" r:id="rId2"/>
    <sheet name="BS" sheetId="13" r:id="rId3"/>
    <sheet name="CFS" sheetId="14" r:id="rId4"/>
    <sheet name="EQS" sheetId="15" r:id="rId5"/>
  </sheets>
  <externalReferences>
    <externalReference r:id="rId8"/>
  </externalReferences>
  <definedNames>
    <definedName name="AS2DocOpenMode" hidden="1">"AS2DocumentEdit"</definedName>
    <definedName name="_xlnm.Print_Area" localSheetId="2">'BS'!$A$1:$G$73</definedName>
    <definedName name="_xlnm.Print_Area" localSheetId="3">'CFS'!$A$1:$G$53</definedName>
    <definedName name="_xlnm.Print_Area" localSheetId="4">'EQS'!$A$1:$U$39</definedName>
    <definedName name="_xlnm.Print_Area" localSheetId="1">'IS'!$A$1:$H$67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3" hidden="1">'CFS'!$H:$IV</definedName>
    <definedName name="Z_0C92A18C_82C1_43C8_B8D2_6F7E21DEB0D9_.wvu.Cols" localSheetId="4" hidden="1">'EQS'!#REF!</definedName>
    <definedName name="Z_0C92A18C_82C1_43C8_B8D2_6F7E21DEB0D9_.wvu.Rows" localSheetId="3" hidden="1">'CFS'!$60:$65534</definedName>
    <definedName name="Z_2BD2C2C3_AF9C_11D6_9CEF_00D009775214_.wvu.Cols" localSheetId="3" hidden="1">'CFS'!$H:$IV</definedName>
    <definedName name="Z_2BD2C2C3_AF9C_11D6_9CEF_00D009775214_.wvu.Cols" localSheetId="4" hidden="1">'EQS'!#REF!</definedName>
    <definedName name="Z_2BD2C2C3_AF9C_11D6_9CEF_00D009775214_.wvu.PrintArea" localSheetId="3" hidden="1">'CFS'!$A$1:$G$35</definedName>
    <definedName name="Z_2BD2C2C3_AF9C_11D6_9CEF_00D009775214_.wvu.Rows" localSheetId="3" hidden="1">'CFS'!$58:$65534</definedName>
    <definedName name="Z_3DF3D3DF_0C20_498D_AC7F_CE0D39724717_.wvu.Cols" localSheetId="3" hidden="1">'CFS'!$H:$IV</definedName>
    <definedName name="Z_3DF3D3DF_0C20_498D_AC7F_CE0D39724717_.wvu.Cols" localSheetId="4" hidden="1">'EQS'!#REF!</definedName>
    <definedName name="Z_3DF3D3DF_0C20_498D_AC7F_CE0D39724717_.wvu.Rows" localSheetId="3" hidden="1">'CFS'!$60:$65534,'CFS'!#REF!</definedName>
    <definedName name="Z_92AC9888_5B7E_11D6_9CEE_00D009757B57_.wvu.Cols" localSheetId="3" hidden="1">'CFS'!$I:$L</definedName>
    <definedName name="Z_9656BBF7_C4A3_41EC_B0C6_A21B380E3C2F_.wvu.Cols" localSheetId="3" hidden="1">'CFS'!$I:$L</definedName>
    <definedName name="Z_9656BBF7_C4A3_41EC_B0C6_A21B380E3C2F_.wvu.Cols" localSheetId="4" hidden="1">'EQS'!#REF!</definedName>
    <definedName name="Z_9656BBF7_C4A3_41EC_B0C6_A21B380E3C2F_.wvu.PrintArea" localSheetId="4" hidden="1">'EQS'!$A$1:$M$21</definedName>
    <definedName name="Z_9656BBF7_C4A3_41EC_B0C6_A21B380E3C2F_.wvu.Rows" localSheetId="3" hidden="1">'CFS'!$60:$65534,'CFS'!#REF!</definedName>
    <definedName name="_xlnm.Print_Titles" localSheetId="1">'IS'!$1:$2</definedName>
    <definedName name="_xlnm.Print_Titles" localSheetId="2">'BS'!$1:$3</definedName>
  </definedNames>
  <calcPr calcId="145621"/>
</workbook>
</file>

<file path=xl/sharedStrings.xml><?xml version="1.0" encoding="utf-8"?>
<sst xmlns="http://schemas.openxmlformats.org/spreadsheetml/2006/main" count="205" uniqueCount="164">
  <si>
    <t>Адрес на управление:</t>
  </si>
  <si>
    <t>Обслужващи банки:</t>
  </si>
  <si>
    <t>Разходи за външни услуги</t>
  </si>
  <si>
    <t>Разходи за амортизации</t>
  </si>
  <si>
    <t>Приложения</t>
  </si>
  <si>
    <t>Постъпления от клиенти</t>
  </si>
  <si>
    <t>Плащания на доставчици</t>
  </si>
  <si>
    <t>Платени данъци върху печалбата</t>
  </si>
  <si>
    <t>Материални запаси</t>
  </si>
  <si>
    <t>Разходи за персонала</t>
  </si>
  <si>
    <t>Нетекущи активи</t>
  </si>
  <si>
    <t>Текущи активи</t>
  </si>
  <si>
    <t>Парични потоци от оперативна дейност</t>
  </si>
  <si>
    <t>Парични потоци от инвестиционна дейност</t>
  </si>
  <si>
    <t>Парични потоци от финансова дейност</t>
  </si>
  <si>
    <t>Плащания по финансов лизинг</t>
  </si>
  <si>
    <t>СОБСТВЕН КАПИТАЛ И ПАСИВИ</t>
  </si>
  <si>
    <t>Законови резерви</t>
  </si>
  <si>
    <t>Вземания от свързани лица</t>
  </si>
  <si>
    <t>Задължения към свързани лица</t>
  </si>
  <si>
    <t>Търговски задължения</t>
  </si>
  <si>
    <t>Съвет на директорите:</t>
  </si>
  <si>
    <t>Тошо Иванов Димов</t>
  </si>
  <si>
    <t>Виктория Илиева Ценова</t>
  </si>
  <si>
    <t>Димитър Стефанов Димитров</t>
  </si>
  <si>
    <t>Източна индустриална зона</t>
  </si>
  <si>
    <t>Юристи:</t>
  </si>
  <si>
    <t>Димчо Стайков Георгиев</t>
  </si>
  <si>
    <t>Одитори:</t>
  </si>
  <si>
    <t>Постъпления от продажба на имоти, машини и оборудване</t>
  </si>
  <si>
    <t>Покупки на имоти, машини и оборудване</t>
  </si>
  <si>
    <t>Нематериални активи</t>
  </si>
  <si>
    <t>Други вземания</t>
  </si>
  <si>
    <t>Текущи задължения</t>
  </si>
  <si>
    <t>Други текущи задължения</t>
  </si>
  <si>
    <t>Инвестиции на разположение и за продажба</t>
  </si>
  <si>
    <t>Основен акционерен капитал</t>
  </si>
  <si>
    <t>Платени данъци (без данъци върху печалбата)</t>
  </si>
  <si>
    <t>АФА ООД</t>
  </si>
  <si>
    <t>(Димитър Димитров)</t>
  </si>
  <si>
    <t>Нетни парични потоци използвани в инвестиционната дейност</t>
  </si>
  <si>
    <t>Парични средства и парични еквиваленти на 1 януари</t>
  </si>
  <si>
    <t>Платени лихви и такси по заеми с инвестиционно предназначение</t>
  </si>
  <si>
    <t>Получени дългосрочни банкови заеми с инвестиционно предназначение</t>
  </si>
  <si>
    <t>Получени лихви</t>
  </si>
  <si>
    <t>Плащания на персонала и за социалното осигуряване</t>
  </si>
  <si>
    <t>Възстановени данъци (без данъци върху печалбата)</t>
  </si>
  <si>
    <t>Общо собствен капитал</t>
  </si>
  <si>
    <t>Платени лихви и такси по заеми за оборотни средства</t>
  </si>
  <si>
    <t>Парични средства и парични еквиваленти</t>
  </si>
  <si>
    <t>Нетекущи задължения</t>
  </si>
  <si>
    <t>Краткосрочна част на дългосрочни банкови заеми</t>
  </si>
  <si>
    <t>Получени краткосрочни банкови заеми</t>
  </si>
  <si>
    <t>Платени краткосрочни банкови заеми</t>
  </si>
  <si>
    <t>Обратно изкупени собствени акции</t>
  </si>
  <si>
    <t>Задължения към доставчици</t>
  </si>
  <si>
    <t>Задължения за данъци</t>
  </si>
  <si>
    <t>Платени дългосрочни банкови заеми с инвестиционно предназначение</t>
  </si>
  <si>
    <t>Получени краткосрочни заеми от свързани лица</t>
  </si>
  <si>
    <t>Изплатени дивиденти</t>
  </si>
  <si>
    <t>Председател:</t>
  </si>
  <si>
    <t>Членове:</t>
  </si>
  <si>
    <t>АКТИВИ</t>
  </si>
  <si>
    <t>Приходи</t>
  </si>
  <si>
    <t>Други разходи за дейността</t>
  </si>
  <si>
    <t>Задължения към персонала и за социално осигуряване</t>
  </si>
  <si>
    <t>Зам.председател:</t>
  </si>
  <si>
    <t>Задължения към персонала при пенсиониране</t>
  </si>
  <si>
    <t xml:space="preserve">УниКредит Булбанк  АД </t>
  </si>
  <si>
    <t>Дългосрочни провизии</t>
  </si>
  <si>
    <t>Платени краткосрочни заеми на свързани лица</t>
  </si>
  <si>
    <t>Васил Живков Грънчаров</t>
  </si>
  <si>
    <t>Елена Гошева Георгиева</t>
  </si>
  <si>
    <t>Имоти, машини и оборудване</t>
  </si>
  <si>
    <t>гр. Димитровград</t>
  </si>
  <si>
    <t>Ц К Б АД</t>
  </si>
  <si>
    <t>ГРУПА НЕОХИМ</t>
  </si>
  <si>
    <t>Инвестиционни имоти</t>
  </si>
  <si>
    <t>Финансови приходи</t>
  </si>
  <si>
    <t>Финансови разходи</t>
  </si>
  <si>
    <t>Резерви</t>
  </si>
  <si>
    <t>Парични средства и парични еквиваленти на 31 декември</t>
  </si>
  <si>
    <t>Финансови (разходи)/приходи, нетно</t>
  </si>
  <si>
    <t>Активи по отсрочени данъци</t>
  </si>
  <si>
    <t>ОБЩО СОБСТВЕН КАПИТАЛ</t>
  </si>
  <si>
    <t>КОНСОЛИДИРАН ОТЧЕТ ЗА ПРОМЕНИТЕ В СОБСТВЕНИЯ КАПИТАЛ</t>
  </si>
  <si>
    <t>Отнасящ се към притежателите на собствения капитал на дружеството-майка</t>
  </si>
  <si>
    <t xml:space="preserve">Общо </t>
  </si>
  <si>
    <t>Други доходи/(загуби) от дейността, нетно</t>
  </si>
  <si>
    <t>Промени в запасите от готова продукция и незавършено производство</t>
  </si>
  <si>
    <t xml:space="preserve">КОНСОЛИДИРАН ОТЧЕТ ЗА ВСЕОБХВАТНИЯ ДОХОД </t>
  </si>
  <si>
    <t>КОНСОЛИДИРАН ОТЧЕТ ЗА ФИНАНСОВОТО СЪСТОЯНИЕ</t>
  </si>
  <si>
    <t>Капитал, полагащ се на собствениците на дружеството-майка</t>
  </si>
  <si>
    <t>Дългосрочни банкови заеми</t>
  </si>
  <si>
    <t>Краткосрочни банкови заеми</t>
  </si>
  <si>
    <t>КОНСОЛИДИРАН ОТЧЕТ ЗА ПАРИЧНИТЕ ПОТОЦИ</t>
  </si>
  <si>
    <t>BGN'000</t>
  </si>
  <si>
    <t>ОБЩО АКТИВИ</t>
  </si>
  <si>
    <t>ОБЩО ПАСИВИ</t>
  </si>
  <si>
    <t>ОБЩО ПАСИВИ И СОБСТВЕН КАПИТАЛ</t>
  </si>
  <si>
    <t>СОБСТВЕН КАПИТАЛ</t>
  </si>
  <si>
    <t>Други компоненти на собствения капитал</t>
  </si>
  <si>
    <t>Разходи за суровини и материали</t>
  </si>
  <si>
    <t>Търговски вземания и предоставени аванси</t>
  </si>
  <si>
    <t xml:space="preserve">ул."Химкомбинатска" </t>
  </si>
  <si>
    <t>Катя Господинова Петрова</t>
  </si>
  <si>
    <t>Собствениците на дружеството-майка</t>
  </si>
  <si>
    <t>Общ всеобхватен доход, отнасящ се към:</t>
  </si>
  <si>
    <t>Неконтролиращо участие</t>
  </si>
  <si>
    <t>Гл.счетоводител:</t>
  </si>
  <si>
    <t>Златка Петкова Илиева</t>
  </si>
  <si>
    <t>Гл.счетоводител(съставител):</t>
  </si>
  <si>
    <t>(Златка Илиева)</t>
  </si>
  <si>
    <t>Други постъпления/(плащания), нетно</t>
  </si>
  <si>
    <t>Нетни парични потоци от финансова дейност</t>
  </si>
  <si>
    <t>Икономия от данък върху печалбата</t>
  </si>
  <si>
    <t>Други компоненти на всеобхватния доход:</t>
  </si>
  <si>
    <t xml:space="preserve">Компоненти, които няма да бъдат рекласифицирани в печалбата или загубата  </t>
  </si>
  <si>
    <t>Данък върху дохода, свързан с компонентите на другия всеобхватен доход, които няма да бъдат рекласифицирани</t>
  </si>
  <si>
    <t xml:space="preserve">Компоненти, които могат да бъдат рекласифицирани в печалбата или загубата  </t>
  </si>
  <si>
    <t>Данък върху дохода, свързан с компонентите на другия всеобхватен доход, които могат да бъдат рекласифицирани</t>
  </si>
  <si>
    <t xml:space="preserve">Друг всеобхватен доход за годината, нетно от данъци  </t>
  </si>
  <si>
    <r>
      <t xml:space="preserve">ОБЩО ВСЕОБХВАТЕН </t>
    </r>
    <r>
      <rPr>
        <b/>
        <sz val="11"/>
        <color indexed="8"/>
        <rFont val="Times New Roman"/>
        <family val="1"/>
      </rPr>
      <t>ДОХОД ЗА ГОДИНАТА</t>
    </r>
  </si>
  <si>
    <t>BGN</t>
  </si>
  <si>
    <t>Плащание за покупка на емисии</t>
  </si>
  <si>
    <t>Последващи оценки на пенсионни планове с дефинирани доходи</t>
  </si>
  <si>
    <t>Нетни парични потоци от оперативната дейност</t>
  </si>
  <si>
    <t>Резерв от преизчисление на чуждестранни дейности</t>
  </si>
  <si>
    <t>Курсови разлики от преизчисляване на чуждестранни дейности</t>
  </si>
  <si>
    <t>Неразпределена печалба</t>
  </si>
  <si>
    <t>Натрупани печалби/    (загуби)</t>
  </si>
  <si>
    <t>31 декември 2014</t>
  </si>
  <si>
    <t>Промени в собствения капитал за 2014 година</t>
  </si>
  <si>
    <t>Салдо на 31 декември 2014 година</t>
  </si>
  <si>
    <t xml:space="preserve">Зърнени храни България АД  </t>
  </si>
  <si>
    <t>Тарунжеев Синг Пури (от 30.01.2015)</t>
  </si>
  <si>
    <t>Арвинд Кумар Аггарвал (от 20.06.2014 до 30.01.2015)</t>
  </si>
  <si>
    <t xml:space="preserve">Нетно намаление на паричните средства и паричните еквиваленти </t>
  </si>
  <si>
    <t>Обезценка на нетекущи активи</t>
  </si>
  <si>
    <t>Обезценка на текущи активи</t>
  </si>
  <si>
    <t>Активи държани за продажба</t>
  </si>
  <si>
    <t>Последващи оценки на задължение по пенсионни планове с дефинирани доходи</t>
  </si>
  <si>
    <t>Общ всеобхватен доход за годината, в т.ч.</t>
  </si>
  <si>
    <t xml:space="preserve">            * нетна загуба за годината</t>
  </si>
  <si>
    <t xml:space="preserve">            * други компоненти на всеобхватния доход, нетно от данъци</t>
  </si>
  <si>
    <t>Правителствени финансирания</t>
  </si>
  <si>
    <t>Елена Симеонова Шопова</t>
  </si>
  <si>
    <t>Хуберт Пухнер</t>
  </si>
  <si>
    <t>Изпълнителен директор:</t>
  </si>
  <si>
    <t>за годината, завършваща на 31 декември 2015 година</t>
  </si>
  <si>
    <t>31 декември 2015</t>
  </si>
  <si>
    <t>Иизпълнителен директор:</t>
  </si>
  <si>
    <t xml:space="preserve">Салдо на 1 януари 2014 година </t>
  </si>
  <si>
    <t>Промени в собствения капитал за 2015 година</t>
  </si>
  <si>
    <t>Салдо на 31 декември 2015 година</t>
  </si>
  <si>
    <t>Печалба/(загуба) преди данък върху печалбата</t>
  </si>
  <si>
    <t>Печалба/(загуба) от оперативна  дейност</t>
  </si>
  <si>
    <t>Печалба/(загуба) за годината</t>
  </si>
  <si>
    <t>Печалба/(загуба) отнасяща се към:</t>
  </si>
  <si>
    <t>Печалба/(загуба) на акция</t>
  </si>
  <si>
    <t>към 31 декември 2015 година</t>
  </si>
  <si>
    <t>12,13,14</t>
  </si>
  <si>
    <t>24, 31</t>
  </si>
  <si>
    <t>Печалба от освобождаване от дъщерни дружества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</si>
</sst>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_([$€]* #,##0.00_);_([$€]* \(#,##0.00\);_([$€]* &quot;-&quot;??_);_(@_)"/>
    <numFmt numFmtId="168" formatCode="_(* #,##0.00_);_(* \(#,##0.00\);_(* &quot;-&quot;_);_(@_)"/>
    <numFmt numFmtId="169" formatCode="_(&quot;€&quot;* #,##0.00_);_(&quot;€&quot;* \(#,##0.00\);_(&quot;€&quot;* &quot;-&quot;??_);_(@_)"/>
  </numFmts>
  <fonts count="51">
    <font>
      <sz val="10"/>
      <name val="Arial"/>
      <family val="2"/>
    </font>
    <font>
      <sz val="10"/>
      <name val="OpalB"/>
      <family val="2"/>
    </font>
    <font>
      <sz val="10"/>
      <name val="Hebar"/>
      <family val="2"/>
    </font>
    <font>
      <sz val="10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i/>
      <sz val="11"/>
      <name val="Times New Roman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i/>
      <sz val="11"/>
      <name val="Times New Roman Cyr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i/>
      <sz val="11"/>
      <color indexed="8"/>
      <name val="Times New Roman"/>
      <family val="1"/>
    </font>
    <font>
      <b/>
      <i/>
      <sz val="10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i/>
      <sz val="10"/>
      <name val="Times New Roman Cyr"/>
      <family val="1"/>
    </font>
    <font>
      <b/>
      <i/>
      <sz val="10"/>
      <color indexed="8"/>
      <name val="Times New Roman"/>
      <family val="1"/>
    </font>
    <font>
      <b/>
      <i/>
      <sz val="10"/>
      <name val="Times New Roman Cyr"/>
      <family val="1"/>
    </font>
    <font>
      <i/>
      <sz val="9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name val="Times New Roman"/>
      <family val="1"/>
    </font>
    <font>
      <b/>
      <i/>
      <sz val="12"/>
      <name val="Times New Roman"/>
      <family val="1"/>
    </font>
    <font>
      <i/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sz val="11"/>
      <color indexed="10"/>
      <name val="Times New Roman"/>
      <family val="1"/>
    </font>
    <font>
      <sz val="11"/>
      <name val="Times New Roman Cyr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</fonts>
  <fills count="2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double"/>
    </border>
    <border>
      <left/>
      <right/>
      <top/>
      <bottom style="double"/>
    </border>
    <border>
      <left/>
      <right/>
      <top style="thin"/>
      <bottom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6" fillId="0" borderId="0" applyFon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165" fontId="0" fillId="0" borderId="0" applyFont="0" applyFill="0" applyBorder="0" applyAlignment="0" applyProtection="0"/>
    <xf numFmtId="0" fontId="0" fillId="0" borderId="0">
      <alignment/>
      <protection/>
    </xf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3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8" fillId="2" borderId="0" applyNumberFormat="0" applyBorder="0" applyAlignment="0" applyProtection="0"/>
    <xf numFmtId="0" fontId="39" fillId="20" borderId="1" applyNumberFormat="0" applyAlignment="0" applyProtection="0"/>
    <xf numFmtId="0" fontId="40" fillId="21" borderId="2" applyNumberFormat="0" applyAlignment="0" applyProtection="0"/>
    <xf numFmtId="165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5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7" borderId="1" applyNumberFormat="0" applyAlignment="0" applyProtection="0"/>
    <xf numFmtId="0" fontId="47" fillId="0" borderId="6" applyNumberFormat="0" applyFill="0" applyAlignment="0" applyProtection="0"/>
    <xf numFmtId="0" fontId="48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49" fillId="20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09">
    <xf numFmtId="0" fontId="0" fillId="0" borderId="0" xfId="0"/>
    <xf numFmtId="0" fontId="5" fillId="0" borderId="0" xfId="24" applyFont="1" applyBorder="1" applyAlignment="1">
      <alignment vertical="center"/>
      <protection/>
    </xf>
    <xf numFmtId="0" fontId="7" fillId="0" borderId="10" xfId="24" applyFont="1" applyFill="1" applyBorder="1" applyAlignment="1">
      <alignment horizontal="left" vertical="center"/>
      <protection/>
    </xf>
    <xf numFmtId="0" fontId="6" fillId="0" borderId="0" xfId="31" applyFont="1" applyFill="1" applyBorder="1" applyAlignment="1">
      <alignment horizontal="center" vertical="center"/>
      <protection/>
    </xf>
    <xf numFmtId="0" fontId="6" fillId="0" borderId="0" xfId="31" applyFont="1" applyFill="1" applyAlignment="1">
      <alignment vertical="center"/>
      <protection/>
    </xf>
    <xf numFmtId="0" fontId="7" fillId="0" borderId="0" xfId="31" applyFont="1" applyFill="1" applyBorder="1" applyAlignment="1">
      <alignment horizontal="center" vertical="center"/>
      <protection/>
    </xf>
    <xf numFmtId="0" fontId="6" fillId="0" borderId="0" xfId="26" applyFont="1" applyFill="1" applyBorder="1" applyAlignment="1">
      <alignment vertical="center"/>
      <protection/>
    </xf>
    <xf numFmtId="49" fontId="8" fillId="0" borderId="0" xfId="27" applyNumberFormat="1" applyFont="1" applyFill="1" applyBorder="1" applyAlignment="1">
      <alignment horizontal="right" vertical="center"/>
      <protection/>
    </xf>
    <xf numFmtId="0" fontId="6" fillId="0" borderId="0" xfId="31" applyFont="1" applyFill="1" applyBorder="1" applyAlignment="1" quotePrefix="1">
      <alignment horizontal="center" vertical="center"/>
      <protection/>
    </xf>
    <xf numFmtId="0" fontId="6" fillId="0" borderId="0" xfId="26" applyFont="1" applyFill="1">
      <alignment/>
      <protection/>
    </xf>
    <xf numFmtId="0" fontId="6" fillId="0" borderId="0" xfId="26" applyFont="1" applyFill="1" applyBorder="1" applyAlignment="1">
      <alignment horizontal="center"/>
      <protection/>
    </xf>
    <xf numFmtId="164" fontId="6" fillId="0" borderId="0" xfId="26" applyNumberFormat="1" applyFont="1" applyFill="1" applyBorder="1">
      <alignment/>
      <protection/>
    </xf>
    <xf numFmtId="164" fontId="6" fillId="0" borderId="0" xfId="26" applyNumberFormat="1" applyFont="1" applyFill="1">
      <alignment/>
      <protection/>
    </xf>
    <xf numFmtId="164" fontId="6" fillId="0" borderId="0" xfId="26" applyNumberFormat="1" applyFont="1" applyFill="1" applyBorder="1" applyAlignment="1">
      <alignment horizontal="right"/>
      <protection/>
    </xf>
    <xf numFmtId="0" fontId="7" fillId="0" borderId="0" xfId="26" applyFont="1" applyFill="1" applyBorder="1" applyAlignment="1">
      <alignment horizontal="center"/>
      <protection/>
    </xf>
    <xf numFmtId="0" fontId="7" fillId="0" borderId="0" xfId="26" applyFont="1" applyFill="1">
      <alignment/>
      <protection/>
    </xf>
    <xf numFmtId="164" fontId="6" fillId="0" borderId="0" xfId="26" applyNumberFormat="1" applyFont="1" applyFill="1" applyBorder="1" applyAlignment="1">
      <alignment horizontal="center"/>
      <protection/>
    </xf>
    <xf numFmtId="0" fontId="6" fillId="0" borderId="0" xfId="26" applyFont="1" applyFill="1" applyAlignment="1">
      <alignment horizontal="center"/>
      <protection/>
    </xf>
    <xf numFmtId="164" fontId="6" fillId="0" borderId="0" xfId="26" applyNumberFormat="1" applyFont="1" applyFill="1" applyAlignment="1">
      <alignment horizontal="right"/>
      <protection/>
    </xf>
    <xf numFmtId="0" fontId="10" fillId="0" borderId="10" xfId="0" applyFont="1" applyBorder="1" applyAlignment="1">
      <alignment horizontal="left" vertical="center"/>
    </xf>
    <xf numFmtId="0" fontId="11" fillId="0" borderId="0" xfId="0" applyFont="1" applyBorder="1"/>
    <xf numFmtId="0" fontId="10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9" fillId="0" borderId="0" xfId="24" applyFont="1" applyBorder="1" applyAlignment="1">
      <alignment horizontal="right" vertical="center"/>
      <protection/>
    </xf>
    <xf numFmtId="0" fontId="9" fillId="0" borderId="0" xfId="24" applyFont="1" applyBorder="1" applyAlignment="1">
      <alignment horizontal="left" vertical="center"/>
      <protection/>
    </xf>
    <xf numFmtId="0" fontId="6" fillId="0" borderId="0" xfId="27" applyNumberFormat="1" applyFon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horizontal="left" vertical="center"/>
    </xf>
    <xf numFmtId="0" fontId="7" fillId="0" borderId="0" xfId="31" applyFont="1" applyFill="1" applyBorder="1" applyAlignment="1">
      <alignment vertical="center"/>
      <protection/>
    </xf>
    <xf numFmtId="0" fontId="14" fillId="0" borderId="0" xfId="31" applyFont="1" applyFill="1" applyBorder="1" applyAlignment="1">
      <alignment horizontal="right" vertical="center"/>
      <protection/>
    </xf>
    <xf numFmtId="164" fontId="7" fillId="0" borderId="0" xfId="26" applyNumberFormat="1" applyFont="1" applyFill="1" applyBorder="1">
      <alignment/>
      <protection/>
    </xf>
    <xf numFmtId="164" fontId="7" fillId="0" borderId="0" xfId="26" applyNumberFormat="1" applyFont="1" applyFill="1" applyBorder="1" applyAlignment="1">
      <alignment horizontal="center"/>
      <protection/>
    </xf>
    <xf numFmtId="0" fontId="4" fillId="0" borderId="0" xfId="26" applyFont="1" applyFill="1">
      <alignment/>
      <protection/>
    </xf>
    <xf numFmtId="164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9" fillId="0" borderId="0" xfId="24" applyFont="1" applyBorder="1" applyAlignment="1" quotePrefix="1">
      <alignment horizontal="left"/>
      <protection/>
    </xf>
    <xf numFmtId="0" fontId="9" fillId="0" borderId="0" xfId="0" applyFont="1" applyBorder="1"/>
    <xf numFmtId="0" fontId="7" fillId="0" borderId="0" xfId="0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right"/>
    </xf>
    <xf numFmtId="165" fontId="7" fillId="0" borderId="0" xfId="0" applyNumberFormat="1" applyFont="1" applyFill="1" applyBorder="1" applyAlignment="1">
      <alignment horizontal="right"/>
    </xf>
    <xf numFmtId="0" fontId="6" fillId="0" borderId="0" xfId="0" applyFont="1" applyFill="1" applyBorder="1"/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/>
    <xf numFmtId="0" fontId="18" fillId="0" borderId="0" xfId="0" applyFont="1"/>
    <xf numFmtId="0" fontId="7" fillId="0" borderId="0" xfId="24" applyFont="1" applyFill="1" applyBorder="1" applyAlignment="1">
      <alignment horizontal="left" vertical="center"/>
      <protection/>
    </xf>
    <xf numFmtId="0" fontId="3" fillId="0" borderId="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6" fillId="0" borderId="0" xfId="26" applyFont="1" applyFill="1">
      <alignment/>
      <protection/>
    </xf>
    <xf numFmtId="0" fontId="7" fillId="0" borderId="0" xfId="26" applyFont="1" applyFill="1">
      <alignment/>
      <protection/>
    </xf>
    <xf numFmtId="0" fontId="7" fillId="0" borderId="0" xfId="27" applyNumberFormat="1" applyFont="1" applyFill="1" applyBorder="1" applyAlignment="1" applyProtection="1">
      <alignment vertical="center"/>
      <protection/>
    </xf>
    <xf numFmtId="0" fontId="6" fillId="0" borderId="0" xfId="27" applyNumberFormat="1" applyFont="1" applyFill="1" applyBorder="1" applyAlignment="1" applyProtection="1">
      <alignment vertical="top"/>
      <protection/>
    </xf>
    <xf numFmtId="0" fontId="6" fillId="0" borderId="0" xfId="27" applyNumberFormat="1" applyFont="1" applyFill="1" applyBorder="1" applyAlignment="1" applyProtection="1">
      <alignment vertical="top"/>
      <protection locked="0"/>
    </xf>
    <xf numFmtId="0" fontId="5" fillId="0" borderId="0" xfId="27" applyNumberFormat="1" applyFont="1" applyFill="1" applyBorder="1" applyAlignment="1" applyProtection="1">
      <alignment vertical="top"/>
      <protection locked="0"/>
    </xf>
    <xf numFmtId="164" fontId="7" fillId="0" borderId="11" xfId="0" applyNumberFormat="1" applyFont="1" applyFill="1" applyBorder="1" applyAlignment="1">
      <alignment horizontal="right"/>
    </xf>
    <xf numFmtId="0" fontId="19" fillId="0" borderId="10" xfId="24" applyFont="1" applyBorder="1" applyAlignment="1">
      <alignment vertical="center"/>
      <protection/>
    </xf>
    <xf numFmtId="0" fontId="15" fillId="0" borderId="10" xfId="0" applyFont="1" applyBorder="1"/>
    <xf numFmtId="0" fontId="15" fillId="0" borderId="0" xfId="0" applyFont="1"/>
    <xf numFmtId="0" fontId="19" fillId="0" borderId="0" xfId="0" applyFont="1"/>
    <xf numFmtId="0" fontId="20" fillId="0" borderId="0" xfId="0" applyFont="1"/>
    <xf numFmtId="0" fontId="15" fillId="0" borderId="0" xfId="0" applyFont="1" applyFill="1"/>
    <xf numFmtId="0" fontId="10" fillId="0" borderId="1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164" fontId="11" fillId="0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21" fillId="0" borderId="10" xfId="0" applyFont="1" applyBorder="1" applyAlignment="1">
      <alignment horizontal="left" vertical="center" wrapText="1"/>
    </xf>
    <xf numFmtId="0" fontId="6" fillId="0" borderId="0" xfId="27" applyFont="1" applyFill="1" applyAlignment="1">
      <alignment horizontal="left"/>
      <protection/>
    </xf>
    <xf numFmtId="164" fontId="10" fillId="0" borderId="0" xfId="0" applyNumberFormat="1" applyFont="1" applyFill="1" applyBorder="1" applyAlignment="1">
      <alignment horizontal="right"/>
    </xf>
    <xf numFmtId="0" fontId="22" fillId="0" borderId="0" xfId="0" applyFont="1" applyBorder="1" applyAlignment="1">
      <alignment horizontal="center" wrapText="1"/>
    </xf>
    <xf numFmtId="0" fontId="21" fillId="0" borderId="0" xfId="0" applyFont="1" applyFill="1" applyBorder="1" applyAlignment="1">
      <alignment horizontal="center" wrapText="1"/>
    </xf>
    <xf numFmtId="0" fontId="22" fillId="0" borderId="0" xfId="0" applyFont="1" applyBorder="1"/>
    <xf numFmtId="0" fontId="17" fillId="0" borderId="0" xfId="24" applyFont="1" applyBorder="1" applyAlignment="1" quotePrefix="1">
      <alignment horizontal="right"/>
      <protection/>
    </xf>
    <xf numFmtId="0" fontId="6" fillId="0" borderId="0" xfId="27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/>
    </xf>
    <xf numFmtId="164" fontId="7" fillId="0" borderId="12" xfId="0" applyNumberFormat="1" applyFont="1" applyFill="1" applyBorder="1" applyAlignment="1">
      <alignment horizontal="right"/>
    </xf>
    <xf numFmtId="0" fontId="20" fillId="0" borderId="0" xfId="0" applyFont="1" applyFill="1"/>
    <xf numFmtId="0" fontId="26" fillId="0" borderId="0" xfId="0" applyFont="1" applyBorder="1"/>
    <xf numFmtId="0" fontId="19" fillId="0" borderId="10" xfId="0" applyFont="1" applyBorder="1"/>
    <xf numFmtId="164" fontId="3" fillId="0" borderId="0" xfId="0" applyNumberFormat="1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164" fontId="6" fillId="0" borderId="0" xfId="0" applyNumberFormat="1" applyFont="1" applyFill="1" applyBorder="1" applyAlignment="1">
      <alignment horizontal="right" wrapText="1"/>
    </xf>
    <xf numFmtId="0" fontId="16" fillId="0" borderId="0" xfId="0" applyFont="1" applyFill="1" applyBorder="1" applyAlignment="1">
      <alignment horizontal="left" wrapText="1"/>
    </xf>
    <xf numFmtId="0" fontId="9" fillId="0" borderId="0" xfId="24" applyFont="1" applyBorder="1" applyAlignment="1">
      <alignment/>
      <protection/>
    </xf>
    <xf numFmtId="0" fontId="9" fillId="0" borderId="0" xfId="24" applyFont="1" applyBorder="1" applyAlignment="1">
      <alignment horizontal="right"/>
      <protection/>
    </xf>
    <xf numFmtId="0" fontId="25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wrapText="1"/>
    </xf>
    <xf numFmtId="0" fontId="10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left"/>
    </xf>
    <xf numFmtId="166" fontId="11" fillId="0" borderId="0" xfId="18" applyNumberFormat="1" applyFont="1" applyFill="1" applyBorder="1" applyAlignment="1">
      <alignment/>
    </xf>
    <xf numFmtId="0" fontId="6" fillId="0" borderId="0" xfId="24" applyFont="1" applyFill="1" applyAlignment="1">
      <alignment/>
      <protection/>
    </xf>
    <xf numFmtId="164" fontId="10" fillId="0" borderId="11" xfId="30" applyNumberFormat="1" applyFont="1" applyFill="1" applyBorder="1" applyAlignment="1">
      <alignment horizontal="right"/>
      <protection/>
    </xf>
    <xf numFmtId="164" fontId="10" fillId="0" borderId="0" xfId="30" applyNumberFormat="1" applyFont="1" applyFill="1" applyBorder="1" applyAlignment="1">
      <alignment horizontal="right"/>
      <protection/>
    </xf>
    <xf numFmtId="164" fontId="10" fillId="0" borderId="13" xfId="30" applyNumberFormat="1" applyFont="1" applyFill="1" applyBorder="1" applyAlignment="1">
      <alignment horizontal="right"/>
      <protection/>
    </xf>
    <xf numFmtId="164" fontId="10" fillId="0" borderId="11" xfId="30" applyNumberFormat="1" applyFont="1" applyFill="1" applyBorder="1" applyAlignment="1">
      <alignment/>
      <protection/>
    </xf>
    <xf numFmtId="164" fontId="10" fillId="0" borderId="0" xfId="30" applyNumberFormat="1" applyFont="1" applyFill="1" applyBorder="1" applyAlignment="1">
      <alignment/>
      <protection/>
    </xf>
    <xf numFmtId="164" fontId="11" fillId="0" borderId="0" xfId="30" applyNumberFormat="1" applyFont="1" applyFill="1" applyBorder="1" applyAlignment="1">
      <alignment/>
      <protection/>
    </xf>
    <xf numFmtId="0" fontId="6" fillId="0" borderId="0" xfId="24" applyFont="1" applyFill="1" applyAlignment="1">
      <alignment horizontal="left"/>
      <protection/>
    </xf>
    <xf numFmtId="166" fontId="11" fillId="0" borderId="0" xfId="0" applyNumberFormat="1" applyFont="1" applyFill="1" applyBorder="1" applyAlignment="1">
      <alignment/>
    </xf>
    <xf numFmtId="164" fontId="10" fillId="0" borderId="13" xfId="30" applyNumberFormat="1" applyFont="1" applyFill="1" applyBorder="1" applyAlignment="1">
      <alignment/>
      <protection/>
    </xf>
    <xf numFmtId="0" fontId="22" fillId="0" borderId="0" xfId="0" applyFont="1" applyBorder="1" applyAlignment="1">
      <alignment/>
    </xf>
    <xf numFmtId="0" fontId="13" fillId="0" borderId="0" xfId="31" applyFont="1" applyFill="1" applyBorder="1" applyAlignment="1" quotePrefix="1">
      <alignment horizontal="left"/>
      <protection/>
    </xf>
    <xf numFmtId="49" fontId="8" fillId="0" borderId="0" xfId="27" applyNumberFormat="1" applyFont="1" applyFill="1" applyBorder="1" applyAlignment="1">
      <alignment horizontal="right" wrapText="1"/>
      <protection/>
    </xf>
    <xf numFmtId="15" fontId="8" fillId="0" borderId="0" xfId="24" applyNumberFormat="1" applyFont="1" applyFill="1" applyBorder="1" applyAlignment="1">
      <alignment horizontal="center" wrapText="1"/>
      <protection/>
    </xf>
    <xf numFmtId="164" fontId="6" fillId="0" borderId="0" xfId="26" applyNumberFormat="1" applyFont="1" applyFill="1" applyBorder="1" applyAlignment="1">
      <alignment/>
      <protection/>
    </xf>
    <xf numFmtId="164" fontId="7" fillId="0" borderId="0" xfId="26" applyNumberFormat="1" applyFont="1" applyFill="1" applyBorder="1" applyAlignment="1">
      <alignment horizontal="right"/>
      <protection/>
    </xf>
    <xf numFmtId="164" fontId="7" fillId="0" borderId="0" xfId="26" applyNumberFormat="1" applyFont="1" applyFill="1" applyBorder="1" applyAlignment="1">
      <alignment/>
      <protection/>
    </xf>
    <xf numFmtId="0" fontId="7" fillId="0" borderId="0" xfId="27" applyNumberFormat="1" applyFont="1" applyFill="1" applyBorder="1" applyAlignment="1" applyProtection="1">
      <alignment/>
      <protection/>
    </xf>
    <xf numFmtId="166" fontId="6" fillId="0" borderId="0" xfId="18" applyNumberFormat="1" applyFont="1" applyFill="1" applyBorder="1" applyAlignment="1" applyProtection="1">
      <alignment/>
      <protection/>
    </xf>
    <xf numFmtId="166" fontId="7" fillId="0" borderId="0" xfId="18" applyNumberFormat="1" applyFont="1" applyFill="1" applyBorder="1" applyAlignment="1" applyProtection="1">
      <alignment horizontal="right"/>
      <protection/>
    </xf>
    <xf numFmtId="0" fontId="6" fillId="0" borderId="0" xfId="0" applyFont="1" applyFill="1" applyBorder="1" applyAlignment="1">
      <alignment horizontal="left" vertical="center"/>
    </xf>
    <xf numFmtId="0" fontId="19" fillId="0" borderId="0" xfId="0" applyFont="1" applyFill="1"/>
    <xf numFmtId="0" fontId="6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wrapText="1"/>
    </xf>
    <xf numFmtId="37" fontId="6" fillId="0" borderId="0" xfId="0" applyNumberFormat="1" applyFont="1" applyFill="1" applyBorder="1" applyAlignment="1">
      <alignment horizontal="right"/>
    </xf>
    <xf numFmtId="0" fontId="9" fillId="0" borderId="0" xfId="24" applyFont="1" applyFill="1" applyBorder="1" applyAlignment="1">
      <alignment horizontal="center"/>
      <protection/>
    </xf>
    <xf numFmtId="0" fontId="6" fillId="0" borderId="0" xfId="0" applyFont="1" applyFill="1" applyBorder="1" applyAlignment="1">
      <alignment horizontal="center"/>
    </xf>
    <xf numFmtId="0" fontId="27" fillId="0" borderId="0" xfId="26" applyFont="1" applyFill="1" applyBorder="1" applyAlignment="1">
      <alignment wrapText="1"/>
      <protection/>
    </xf>
    <xf numFmtId="0" fontId="28" fillId="0" borderId="0" xfId="26" applyFont="1" applyFill="1" applyBorder="1" applyAlignment="1">
      <alignment wrapText="1"/>
      <protection/>
    </xf>
    <xf numFmtId="164" fontId="7" fillId="0" borderId="11" xfId="26" applyNumberFormat="1" applyFont="1" applyFill="1" applyBorder="1" applyAlignment="1">
      <alignment horizontal="right"/>
      <protection/>
    </xf>
    <xf numFmtId="0" fontId="27" fillId="0" borderId="0" xfId="26" applyFont="1" applyFill="1" applyBorder="1" applyAlignment="1">
      <alignment/>
      <protection/>
    </xf>
    <xf numFmtId="0" fontId="6" fillId="0" borderId="0" xfId="0" applyFont="1" applyFill="1" applyBorder="1" applyAlignment="1">
      <alignment horizontal="left"/>
    </xf>
    <xf numFmtId="0" fontId="6" fillId="0" borderId="0" xfId="26" applyFont="1" applyFill="1" applyBorder="1" applyAlignment="1">
      <alignment/>
      <protection/>
    </xf>
    <xf numFmtId="0" fontId="7" fillId="0" borderId="0" xfId="26" applyFont="1" applyFill="1" applyBorder="1" applyAlignment="1">
      <alignment horizontal="left" wrapText="1"/>
      <protection/>
    </xf>
    <xf numFmtId="164" fontId="7" fillId="0" borderId="10" xfId="26" applyNumberFormat="1" applyFont="1" applyFill="1" applyBorder="1" applyAlignment="1">
      <alignment horizontal="right"/>
      <protection/>
    </xf>
    <xf numFmtId="0" fontId="6" fillId="0" borderId="0" xfId="26" applyFont="1" applyFill="1" applyBorder="1" applyAlignment="1">
      <alignment horizontal="right"/>
      <protection/>
    </xf>
    <xf numFmtId="164" fontId="7" fillId="0" borderId="12" xfId="26" applyNumberFormat="1" applyFont="1" applyFill="1" applyBorder="1" applyAlignment="1">
      <alignment horizontal="right"/>
      <protection/>
    </xf>
    <xf numFmtId="0" fontId="7" fillId="0" borderId="0" xfId="26" applyFont="1" applyFill="1" applyBorder="1" applyAlignment="1">
      <alignment/>
      <protection/>
    </xf>
    <xf numFmtId="164" fontId="6" fillId="0" borderId="0" xfId="0" applyNumberFormat="1" applyFont="1" applyFill="1" applyBorder="1" applyAlignment="1">
      <alignment horizontal="right"/>
    </xf>
    <xf numFmtId="164" fontId="10" fillId="0" borderId="10" xfId="30" applyNumberFormat="1" applyFont="1" applyFill="1" applyBorder="1" applyAlignment="1">
      <alignment horizontal="right"/>
      <protection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7" fillId="0" borderId="0" xfId="27" applyNumberFormat="1" applyFont="1" applyFill="1" applyBorder="1" applyAlignment="1" applyProtection="1">
      <alignment horizontal="right" wrapText="1"/>
      <protection/>
    </xf>
    <xf numFmtId="0" fontId="7" fillId="0" borderId="10" xfId="24" applyFont="1" applyFill="1" applyBorder="1" applyAlignment="1">
      <alignment horizontal="left" vertical="center"/>
      <protection/>
    </xf>
    <xf numFmtId="0" fontId="6" fillId="0" borderId="10" xfId="27" applyNumberFormat="1" applyFont="1" applyFill="1" applyBorder="1" applyAlignment="1" applyProtection="1">
      <alignment vertical="top"/>
      <protection/>
    </xf>
    <xf numFmtId="0" fontId="3" fillId="0" borderId="0" xfId="29" applyFont="1" applyFill="1" applyBorder="1" applyAlignment="1">
      <alignment horizontal="left" vertical="center"/>
      <protection/>
    </xf>
    <xf numFmtId="0" fontId="15" fillId="0" borderId="0" xfId="29" applyFont="1" applyFill="1" applyBorder="1" applyAlignment="1">
      <alignment horizontal="left" vertical="center"/>
      <protection/>
    </xf>
    <xf numFmtId="0" fontId="7" fillId="0" borderId="0" xfId="24" applyFont="1" applyFill="1" applyBorder="1" applyAlignment="1">
      <alignment horizontal="left" vertical="center"/>
      <protection/>
    </xf>
    <xf numFmtId="0" fontId="15" fillId="0" borderId="0" xfId="27" applyNumberFormat="1" applyFont="1" applyFill="1" applyBorder="1" applyAlignment="1" applyProtection="1">
      <alignment horizontal="right" wrapText="1"/>
      <protection/>
    </xf>
    <xf numFmtId="0" fontId="3" fillId="0" borderId="0" xfId="27" applyNumberFormat="1" applyFont="1" applyFill="1" applyBorder="1" applyAlignment="1" applyProtection="1">
      <alignment/>
      <protection/>
    </xf>
    <xf numFmtId="0" fontId="17" fillId="0" borderId="0" xfId="27" applyNumberFormat="1" applyFont="1" applyFill="1" applyBorder="1" applyAlignment="1" applyProtection="1">
      <alignment horizontal="right" wrapText="1"/>
      <protection/>
    </xf>
    <xf numFmtId="0" fontId="17" fillId="0" borderId="0" xfId="27" applyNumberFormat="1" applyFont="1" applyFill="1" applyBorder="1" applyAlignment="1" applyProtection="1">
      <alignment horizontal="center" wrapText="1"/>
      <protection/>
    </xf>
    <xf numFmtId="0" fontId="3" fillId="0" borderId="0" xfId="27" applyNumberFormat="1" applyFont="1" applyFill="1" applyBorder="1" applyAlignment="1" applyProtection="1">
      <alignment vertical="top"/>
      <protection/>
    </xf>
    <xf numFmtId="0" fontId="29" fillId="0" borderId="0" xfId="29" applyFont="1" applyFill="1" applyBorder="1" applyAlignment="1">
      <alignment horizontal="center" vertical="center"/>
      <protection/>
    </xf>
    <xf numFmtId="0" fontId="3" fillId="0" borderId="0" xfId="29" applyFont="1" applyFill="1" applyBorder="1" applyAlignment="1">
      <alignment horizontal="center"/>
      <protection/>
    </xf>
    <xf numFmtId="0" fontId="3" fillId="0" borderId="0" xfId="27" applyNumberFormat="1" applyFont="1" applyFill="1" applyBorder="1" applyAlignment="1" applyProtection="1">
      <alignment vertical="top"/>
      <protection locked="0"/>
    </xf>
    <xf numFmtId="0" fontId="5" fillId="0" borderId="0" xfId="29" applyFont="1" applyFill="1" applyBorder="1" applyAlignment="1">
      <alignment/>
      <protection/>
    </xf>
    <xf numFmtId="0" fontId="9" fillId="0" borderId="0" xfId="29" applyFont="1" applyFill="1" applyBorder="1" applyAlignment="1">
      <alignment horizontal="right"/>
      <protection/>
    </xf>
    <xf numFmtId="0" fontId="6" fillId="0" borderId="0" xfId="29" applyFont="1" applyFill="1" applyBorder="1" applyAlignment="1">
      <alignment/>
      <protection/>
    </xf>
    <xf numFmtId="0" fontId="7" fillId="0" borderId="0" xfId="29" applyFont="1" applyFill="1" applyBorder="1" applyAlignment="1">
      <alignment horizontal="right"/>
      <protection/>
    </xf>
    <xf numFmtId="166" fontId="7" fillId="0" borderId="10" xfId="18" applyNumberFormat="1" applyFont="1" applyFill="1" applyBorder="1" applyAlignment="1" applyProtection="1">
      <alignment/>
      <protection/>
    </xf>
    <xf numFmtId="166" fontId="7" fillId="0" borderId="0" xfId="18" applyNumberFormat="1" applyFont="1" applyFill="1" applyBorder="1" applyAlignment="1" applyProtection="1">
      <alignment/>
      <protection/>
    </xf>
    <xf numFmtId="0" fontId="6" fillId="0" borderId="0" xfId="29" applyNumberFormat="1" applyFont="1" applyFill="1" applyBorder="1" applyAlignment="1" applyProtection="1">
      <alignment/>
      <protection/>
    </xf>
    <xf numFmtId="0" fontId="5" fillId="0" borderId="0" xfId="29" applyNumberFormat="1" applyFont="1" applyFill="1" applyBorder="1" applyAlignment="1" applyProtection="1">
      <alignment/>
      <protection/>
    </xf>
    <xf numFmtId="0" fontId="5" fillId="0" borderId="0" xfId="27" applyNumberFormat="1" applyFont="1" applyFill="1" applyBorder="1" applyAlignment="1" applyProtection="1">
      <alignment/>
      <protection/>
    </xf>
    <xf numFmtId="165" fontId="6" fillId="0" borderId="0" xfId="18" applyNumberFormat="1" applyFont="1" applyFill="1" applyBorder="1" applyAlignment="1" applyProtection="1">
      <alignment/>
      <protection/>
    </xf>
    <xf numFmtId="0" fontId="6" fillId="0" borderId="0" xfId="27" applyNumberFormat="1" applyFont="1" applyFill="1" applyBorder="1" applyAlignment="1" applyProtection="1">
      <alignment horizontal="center"/>
      <protection/>
    </xf>
    <xf numFmtId="0" fontId="7" fillId="0" borderId="0" xfId="27" applyNumberFormat="1" applyFont="1" applyFill="1" applyBorder="1" applyAlignment="1" applyProtection="1">
      <alignment/>
      <protection/>
    </xf>
    <xf numFmtId="0" fontId="7" fillId="0" borderId="0" xfId="27" applyNumberFormat="1" applyFont="1" applyFill="1" applyBorder="1" applyAlignment="1" applyProtection="1">
      <alignment vertical="top"/>
      <protection/>
    </xf>
    <xf numFmtId="0" fontId="20" fillId="0" borderId="0" xfId="27" applyNumberFormat="1" applyFont="1" applyFill="1" applyBorder="1" applyAlignment="1" applyProtection="1">
      <alignment vertical="top"/>
      <protection/>
    </xf>
    <xf numFmtId="0" fontId="4" fillId="0" borderId="0" xfId="27" applyNumberFormat="1" applyFont="1" applyFill="1" applyBorder="1" applyAlignment="1" applyProtection="1">
      <alignment vertical="top"/>
      <protection/>
    </xf>
    <xf numFmtId="0" fontId="30" fillId="0" borderId="0" xfId="24" applyFont="1" applyFill="1" applyBorder="1" applyAlignment="1">
      <alignment horizontal="right" vertical="center"/>
      <protection/>
    </xf>
    <xf numFmtId="0" fontId="30" fillId="0" borderId="0" xfId="24" applyFont="1" applyFill="1" applyBorder="1" applyAlignment="1" quotePrefix="1">
      <alignment horizontal="left"/>
      <protection/>
    </xf>
    <xf numFmtId="0" fontId="9" fillId="0" borderId="0" xfId="24" applyFont="1" applyFill="1" applyBorder="1" applyAlignment="1" quotePrefix="1">
      <alignment horizontal="left"/>
      <protection/>
    </xf>
    <xf numFmtId="0" fontId="9" fillId="0" borderId="0" xfId="27" applyNumberFormat="1" applyFont="1" applyFill="1" applyBorder="1" applyAlignment="1" applyProtection="1" quotePrefix="1">
      <alignment horizontal="right" vertical="top"/>
      <protection/>
    </xf>
    <xf numFmtId="0" fontId="9" fillId="0" borderId="0" xfId="27" applyNumberFormat="1" applyFont="1" applyFill="1" applyBorder="1" applyAlignment="1" applyProtection="1">
      <alignment vertical="top"/>
      <protection/>
    </xf>
    <xf numFmtId="164" fontId="7" fillId="0" borderId="11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164" fontId="6" fillId="0" borderId="10" xfId="26" applyNumberFormat="1" applyFont="1" applyFill="1" applyBorder="1" applyAlignment="1">
      <alignment horizontal="right"/>
      <protection/>
    </xf>
    <xf numFmtId="0" fontId="9" fillId="0" borderId="0" xfId="27" applyNumberFormat="1" applyFont="1" applyFill="1" applyBorder="1" applyAlignment="1" applyProtection="1">
      <alignment/>
      <protection/>
    </xf>
    <xf numFmtId="0" fontId="6" fillId="0" borderId="0" xfId="0" applyFont="1" applyFill="1" applyBorder="1" applyAlignment="1">
      <alignment horizontal="left" wrapText="1"/>
    </xf>
    <xf numFmtId="0" fontId="31" fillId="0" borderId="0" xfId="0" applyFont="1" applyFill="1" applyBorder="1" applyAlignment="1">
      <alignment horizontal="left" wrapText="1"/>
    </xf>
    <xf numFmtId="0" fontId="32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right"/>
    </xf>
    <xf numFmtId="0" fontId="29" fillId="0" borderId="0" xfId="0" applyFont="1" applyFill="1" applyBorder="1" applyAlignment="1">
      <alignment horizontal="center"/>
    </xf>
    <xf numFmtId="164" fontId="7" fillId="0" borderId="10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 wrapText="1"/>
    </xf>
    <xf numFmtId="0" fontId="21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/>
    </xf>
    <xf numFmtId="166" fontId="7" fillId="0" borderId="0" xfId="18" applyNumberFormat="1" applyFont="1" applyFill="1" applyBorder="1" applyAlignment="1" applyProtection="1">
      <alignment/>
      <protection/>
    </xf>
    <xf numFmtId="49" fontId="7" fillId="0" borderId="0" xfId="0" applyNumberFormat="1" applyFont="1" applyFill="1" applyBorder="1" applyAlignment="1">
      <alignment horizontal="right" wrapText="1"/>
    </xf>
    <xf numFmtId="0" fontId="24" fillId="0" borderId="0" xfId="0" applyFont="1" applyFill="1" applyBorder="1" applyAlignment="1">
      <alignment horizontal="left" wrapText="1"/>
    </xf>
    <xf numFmtId="164" fontId="7" fillId="0" borderId="13" xfId="0" applyNumberFormat="1" applyFont="1" applyFill="1" applyBorder="1" applyAlignment="1">
      <alignment horizontal="right"/>
    </xf>
    <xf numFmtId="0" fontId="16" fillId="0" borderId="0" xfId="0" applyFont="1" applyFill="1" applyBorder="1" applyAlignment="1">
      <alignment horizontal="left" wrapText="1"/>
    </xf>
    <xf numFmtId="10" fontId="6" fillId="0" borderId="0" xfId="0" applyNumberFormat="1" applyFont="1" applyFill="1" applyBorder="1"/>
    <xf numFmtId="165" fontId="6" fillId="0" borderId="0" xfId="0" applyNumberFormat="1" applyFont="1" applyFill="1" applyBorder="1"/>
    <xf numFmtId="0" fontId="13" fillId="0" borderId="0" xfId="32" applyFont="1" applyFill="1" applyBorder="1" applyAlignment="1" quotePrefix="1">
      <alignment horizontal="left"/>
      <protection/>
    </xf>
    <xf numFmtId="0" fontId="29" fillId="0" borderId="0" xfId="23" applyFont="1" applyFill="1" applyBorder="1" applyAlignment="1">
      <alignment horizontal="center"/>
      <protection/>
    </xf>
    <xf numFmtId="0" fontId="7" fillId="0" borderId="0" xfId="23" applyFont="1" applyFill="1" applyBorder="1" applyAlignment="1">
      <alignment horizontal="right"/>
      <protection/>
    </xf>
    <xf numFmtId="0" fontId="6" fillId="0" borderId="0" xfId="32" applyFont="1" applyFill="1" applyBorder="1" applyAlignment="1" quotePrefix="1">
      <alignment horizontal="center" vertical="center"/>
      <protection/>
    </xf>
    <xf numFmtId="0" fontId="14" fillId="0" borderId="0" xfId="32" applyFont="1" applyFill="1" applyBorder="1" applyAlignment="1">
      <alignment horizontal="right" vertical="center"/>
      <protection/>
    </xf>
    <xf numFmtId="15" fontId="8" fillId="0" borderId="0" xfId="25" applyNumberFormat="1" applyFont="1" applyFill="1" applyBorder="1" applyAlignment="1">
      <alignment horizontal="center" wrapText="1"/>
      <protection/>
    </xf>
    <xf numFmtId="0" fontId="7" fillId="0" borderId="0" xfId="32" applyFont="1" applyFill="1" applyBorder="1" applyAlignment="1">
      <alignment horizontal="center" vertical="center"/>
      <protection/>
    </xf>
    <xf numFmtId="3" fontId="6" fillId="0" borderId="0" xfId="23" applyNumberFormat="1" applyFont="1">
      <alignment/>
      <protection/>
    </xf>
    <xf numFmtId="0" fontId="6" fillId="0" borderId="0" xfId="32" applyFont="1" applyFill="1" applyBorder="1" applyAlignment="1">
      <alignment horizontal="center" vertical="center"/>
      <protection/>
    </xf>
    <xf numFmtId="0" fontId="17" fillId="0" borderId="0" xfId="25" applyFont="1" applyFill="1" applyBorder="1" applyAlignment="1">
      <alignment/>
      <protection/>
    </xf>
    <xf numFmtId="0" fontId="3" fillId="0" borderId="0" xfId="23" applyFont="1" applyBorder="1" applyAlignment="1">
      <alignment horizontal="center"/>
      <protection/>
    </xf>
    <xf numFmtId="0" fontId="6" fillId="0" borderId="0" xfId="23" applyFont="1" applyBorder="1" applyAlignment="1">
      <alignment horizontal="center"/>
      <protection/>
    </xf>
    <xf numFmtId="0" fontId="15" fillId="0" borderId="0" xfId="27" applyNumberFormat="1" applyFont="1" applyFill="1" applyBorder="1" applyAlignment="1" applyProtection="1">
      <alignment horizontal="right" wrapText="1"/>
      <protection/>
    </xf>
    <xf numFmtId="0" fontId="17" fillId="0" borderId="0" xfId="24" applyFont="1" applyFill="1" applyBorder="1" applyAlignment="1">
      <alignment/>
      <protection/>
    </xf>
    <xf numFmtId="164" fontId="10" fillId="0" borderId="10" xfId="30" applyNumberFormat="1" applyFont="1" applyFill="1" applyBorder="1" applyAlignment="1">
      <alignment/>
      <protection/>
    </xf>
    <xf numFmtId="0" fontId="29" fillId="0" borderId="0" xfId="0" applyFont="1" applyFill="1" applyBorder="1" applyAlignment="1">
      <alignment horizontal="right"/>
    </xf>
    <xf numFmtId="0" fontId="34" fillId="0" borderId="0" xfId="29" applyFont="1" applyFill="1" applyBorder="1" applyAlignment="1">
      <alignment horizontal="right"/>
      <protection/>
    </xf>
    <xf numFmtId="0" fontId="26" fillId="0" borderId="0" xfId="27" applyNumberFormat="1" applyFont="1" applyFill="1" applyBorder="1" applyAlignment="1" applyProtection="1">
      <alignment vertical="top"/>
      <protection locked="0"/>
    </xf>
    <xf numFmtId="0" fontId="15" fillId="0" borderId="0" xfId="0" applyFont="1" applyFill="1" applyBorder="1" applyAlignment="1">
      <alignment horizontal="left"/>
    </xf>
    <xf numFmtId="0" fontId="15" fillId="0" borderId="0" xfId="24" applyFont="1" applyFill="1" applyBorder="1" applyAlignment="1">
      <alignment/>
      <protection/>
    </xf>
    <xf numFmtId="0" fontId="15" fillId="0" borderId="0" xfId="0" applyFont="1" applyFill="1" applyBorder="1" applyAlignment="1">
      <alignment/>
    </xf>
    <xf numFmtId="0" fontId="9" fillId="0" borderId="0" xfId="24" applyFont="1" applyFill="1" applyBorder="1" applyAlignment="1">
      <alignment/>
      <protection/>
    </xf>
    <xf numFmtId="0" fontId="11" fillId="0" borderId="0" xfId="0" applyFont="1" applyFill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22" fillId="0" borderId="0" xfId="0" applyFont="1" applyFill="1" applyBorder="1" applyAlignment="1">
      <alignment horizontal="center" wrapText="1"/>
    </xf>
    <xf numFmtId="0" fontId="28" fillId="0" borderId="0" xfId="26" applyFont="1" applyFill="1" applyBorder="1" applyAlignment="1">
      <alignment wrapText="1"/>
      <protection/>
    </xf>
    <xf numFmtId="0" fontId="35" fillId="0" borderId="0" xfId="0" applyFont="1" applyFill="1" applyBorder="1"/>
    <xf numFmtId="3" fontId="6" fillId="0" borderId="0" xfId="0" applyNumberFormat="1" applyFont="1" applyFill="1"/>
    <xf numFmtId="3" fontId="6" fillId="0" borderId="0" xfId="0" applyNumberFormat="1" applyFont="1" applyAlignment="1">
      <alignment horizontal="right" wrapText="1"/>
    </xf>
    <xf numFmtId="3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28" applyNumberFormat="1" applyFont="1" applyFill="1" applyBorder="1" applyAlignment="1" applyProtection="1">
      <alignment vertical="center"/>
      <protection/>
    </xf>
    <xf numFmtId="166" fontId="7" fillId="0" borderId="11" xfId="18" applyNumberFormat="1" applyFont="1" applyFill="1" applyBorder="1" applyAlignment="1" applyProtection="1">
      <alignment/>
      <protection/>
    </xf>
    <xf numFmtId="0" fontId="16" fillId="0" borderId="0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vertical="center" wrapText="1"/>
    </xf>
    <xf numFmtId="166" fontId="6" fillId="0" borderId="0" xfId="18" applyNumberFormat="1" applyFont="1" applyFill="1" applyBorder="1"/>
    <xf numFmtId="164" fontId="6" fillId="0" borderId="10" xfId="0" applyNumberFormat="1" applyFont="1" applyFill="1" applyBorder="1" applyAlignment="1">
      <alignment horizontal="right" wrapText="1"/>
    </xf>
    <xf numFmtId="164" fontId="7" fillId="0" borderId="0" xfId="0" applyNumberFormat="1" applyFont="1" applyFill="1" applyBorder="1" applyAlignment="1">
      <alignment horizontal="right" wrapText="1"/>
    </xf>
    <xf numFmtId="0" fontId="27" fillId="0" borderId="0" xfId="0" applyFont="1" applyFill="1" applyBorder="1" applyAlignment="1">
      <alignment horizontal="left" vertical="center" wrapText="1"/>
    </xf>
    <xf numFmtId="0" fontId="27" fillId="0" borderId="0" xfId="30" applyFont="1" applyFill="1" applyAlignment="1">
      <alignment horizontal="left" vertical="center"/>
      <protection/>
    </xf>
    <xf numFmtId="168" fontId="7" fillId="0" borderId="0" xfId="0" applyNumberFormat="1" applyFont="1" applyFill="1" applyBorder="1" applyAlignment="1">
      <alignment horizontal="right"/>
    </xf>
    <xf numFmtId="0" fontId="9" fillId="0" borderId="0" xfId="24" applyFont="1" applyFill="1" applyBorder="1" applyAlignment="1">
      <alignment vertical="center"/>
      <protection/>
    </xf>
    <xf numFmtId="0" fontId="6" fillId="0" borderId="0" xfId="27" applyNumberFormat="1" applyFont="1" applyFill="1" applyBorder="1" applyAlignment="1" applyProtection="1">
      <alignment horizontal="center" vertical="center"/>
      <protection/>
    </xf>
    <xf numFmtId="0" fontId="6" fillId="0" borderId="0" xfId="29" applyNumberFormat="1" applyFont="1" applyFill="1" applyBorder="1" applyAlignment="1" applyProtection="1">
      <alignment horizontal="center" vertical="center"/>
      <protection/>
    </xf>
    <xf numFmtId="0" fontId="7" fillId="0" borderId="0" xfId="27" applyNumberFormat="1" applyFont="1" applyFill="1" applyBorder="1" applyAlignment="1" applyProtection="1">
      <alignment horizontal="center" vertical="center"/>
      <protection/>
    </xf>
    <xf numFmtId="0" fontId="4" fillId="0" borderId="0" xfId="29" applyFont="1" applyFill="1" applyBorder="1" applyAlignment="1">
      <alignment horizontal="left" vertical="center"/>
      <protection/>
    </xf>
    <xf numFmtId="0" fontId="9" fillId="0" borderId="0" xfId="24" applyFont="1" applyBorder="1" applyAlignment="1">
      <alignment horizontal="right" vertical="center"/>
      <protection/>
    </xf>
    <xf numFmtId="166" fontId="6" fillId="0" borderId="0" xfId="18" applyNumberFormat="1" applyFont="1" applyFill="1" applyBorder="1" applyAlignment="1" applyProtection="1">
      <alignment horizontal="right"/>
      <protection/>
    </xf>
    <xf numFmtId="0" fontId="9" fillId="0" borderId="0" xfId="24" applyFont="1" applyBorder="1" applyAlignment="1">
      <alignment horizontal="center"/>
      <protection/>
    </xf>
    <xf numFmtId="0" fontId="20" fillId="0" borderId="0" xfId="24" applyFont="1" applyFill="1" applyAlignment="1">
      <alignment vertical="center"/>
      <protection/>
    </xf>
    <xf numFmtId="0" fontId="6" fillId="0" borderId="0" xfId="0" applyFont="1" applyFill="1" applyBorder="1" applyAlignment="1">
      <alignment horizontal="left"/>
    </xf>
    <xf numFmtId="0" fontId="11" fillId="0" borderId="0" xfId="0" applyFont="1" applyBorder="1"/>
    <xf numFmtId="164" fontId="6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/>
    <xf numFmtId="0" fontId="6" fillId="0" borderId="0" xfId="0" applyFont="1" applyFill="1" applyBorder="1" applyAlignment="1">
      <alignment horizontal="left"/>
    </xf>
    <xf numFmtId="166" fontId="11" fillId="0" borderId="0" xfId="18" applyNumberFormat="1" applyFont="1" applyFill="1" applyBorder="1" applyAlignment="1">
      <alignment/>
    </xf>
    <xf numFmtId="0" fontId="6" fillId="0" borderId="0" xfId="24" applyFont="1" applyFill="1" applyAlignment="1">
      <alignment/>
      <protection/>
    </xf>
    <xf numFmtId="166" fontId="7" fillId="0" borderId="0" xfId="18" applyNumberFormat="1" applyFont="1" applyFill="1" applyBorder="1" applyAlignment="1" applyProtection="1">
      <alignment horizontal="right"/>
      <protection/>
    </xf>
    <xf numFmtId="166" fontId="7" fillId="0" borderId="12" xfId="18" applyNumberFormat="1" applyFont="1" applyFill="1" applyBorder="1" applyAlignment="1" applyProtection="1">
      <alignment horizontal="right"/>
      <protection/>
    </xf>
    <xf numFmtId="0" fontId="6" fillId="0" borderId="0" xfId="0" applyFont="1" applyFill="1" applyBorder="1" applyAlignment="1">
      <alignment horizontal="left" vertical="center"/>
    </xf>
    <xf numFmtId="164" fontId="6" fillId="0" borderId="10" xfId="0" applyNumberFormat="1" applyFont="1" applyFill="1" applyBorder="1" applyAlignment="1">
      <alignment horizontal="right"/>
    </xf>
    <xf numFmtId="164" fontId="7" fillId="0" borderId="1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 wrapText="1"/>
    </xf>
    <xf numFmtId="166" fontId="6" fillId="0" borderId="0" xfId="18" applyNumberFormat="1" applyFont="1" applyFill="1" applyBorder="1" applyAlignment="1" applyProtection="1">
      <alignment/>
      <protection/>
    </xf>
    <xf numFmtId="3" fontId="6" fillId="0" borderId="0" xfId="26" applyNumberFormat="1" applyFont="1" applyFill="1">
      <alignment/>
      <protection/>
    </xf>
    <xf numFmtId="0" fontId="7" fillId="0" borderId="0" xfId="28" applyNumberFormat="1" applyFont="1" applyFill="1" applyBorder="1" applyAlignment="1" applyProtection="1">
      <alignment vertical="center"/>
      <protection/>
    </xf>
    <xf numFmtId="166" fontId="7" fillId="0" borderId="10" xfId="18" applyNumberFormat="1" applyFont="1" applyFill="1" applyBorder="1" applyAlignment="1" applyProtection="1">
      <alignment horizontal="right"/>
      <protection/>
    </xf>
    <xf numFmtId="166" fontId="6" fillId="0" borderId="10" xfId="18" applyNumberFormat="1" applyFont="1" applyFill="1" applyBorder="1" applyAlignment="1" applyProtection="1">
      <alignment/>
      <protection/>
    </xf>
    <xf numFmtId="166" fontId="6" fillId="0" borderId="0" xfId="26" applyNumberFormat="1" applyFont="1" applyFill="1">
      <alignment/>
      <protection/>
    </xf>
    <xf numFmtId="166" fontId="7" fillId="0" borderId="10" xfId="18" applyNumberFormat="1" applyFont="1" applyFill="1" applyBorder="1" applyAlignment="1" applyProtection="1">
      <alignment/>
      <protection/>
    </xf>
    <xf numFmtId="166" fontId="6" fillId="0" borderId="10" xfId="18" applyNumberFormat="1" applyFont="1" applyFill="1" applyBorder="1" applyAlignment="1" applyProtection="1">
      <alignment/>
      <protection/>
    </xf>
    <xf numFmtId="166" fontId="6" fillId="0" borderId="10" xfId="18" applyNumberFormat="1" applyFont="1" applyFill="1" applyBorder="1" applyAlignment="1" applyProtection="1">
      <alignment horizontal="right"/>
      <protection/>
    </xf>
    <xf numFmtId="0" fontId="6" fillId="0" borderId="0" xfId="26" applyFont="1" applyFill="1">
      <alignment/>
      <protection/>
    </xf>
    <xf numFmtId="0" fontId="7" fillId="0" borderId="0" xfId="27" applyNumberFormat="1" applyFont="1" applyFill="1" applyBorder="1" applyAlignment="1" applyProtection="1">
      <alignment vertical="center"/>
      <protection/>
    </xf>
    <xf numFmtId="166" fontId="6" fillId="0" borderId="0" xfId="18" applyNumberFormat="1" applyFont="1" applyFill="1" applyBorder="1" applyAlignment="1" applyProtection="1">
      <alignment/>
      <protection/>
    </xf>
    <xf numFmtId="0" fontId="5" fillId="0" borderId="0" xfId="28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>
      <alignment horizontal="left"/>
    </xf>
    <xf numFmtId="0" fontId="17" fillId="0" borderId="0" xfId="27" applyNumberFormat="1" applyFont="1" applyFill="1" applyBorder="1" applyAlignment="1" applyProtection="1">
      <alignment horizontal="right" wrapText="1"/>
      <protection/>
    </xf>
    <xf numFmtId="0" fontId="6" fillId="0" borderId="0" xfId="27" applyNumberFormat="1" applyFont="1" applyFill="1" applyBorder="1" applyAlignment="1" applyProtection="1">
      <alignment/>
      <protection/>
    </xf>
    <xf numFmtId="0" fontId="36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center" wrapText="1"/>
    </xf>
    <xf numFmtId="164" fontId="36" fillId="0" borderId="10" xfId="30" applyNumberFormat="1" applyFont="1" applyFill="1" applyBorder="1" applyAlignment="1">
      <alignment horizontal="right"/>
      <protection/>
    </xf>
    <xf numFmtId="0" fontId="6" fillId="0" borderId="0" xfId="27" applyNumberFormat="1" applyFont="1" applyFill="1" applyBorder="1" applyAlignment="1" applyProtection="1">
      <alignment horizontal="left" vertical="center"/>
      <protection/>
    </xf>
    <xf numFmtId="166" fontId="11" fillId="0" borderId="0" xfId="0" applyNumberFormat="1" applyFont="1" applyBorder="1"/>
    <xf numFmtId="0" fontId="9" fillId="0" borderId="0" xfId="24" applyFont="1" applyFill="1" applyBorder="1" applyAlignment="1">
      <alignment vertical="center"/>
      <protection/>
    </xf>
    <xf numFmtId="164" fontId="7" fillId="0" borderId="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/>
    </xf>
    <xf numFmtId="0" fontId="9" fillId="0" borderId="0" xfId="24" applyFont="1" applyBorder="1" applyAlignment="1">
      <alignment horizontal="left" vertical="center"/>
      <protection/>
    </xf>
    <xf numFmtId="0" fontId="24" fillId="0" borderId="0" xfId="0" applyFont="1" applyFill="1" applyBorder="1" applyAlignment="1">
      <alignment horizontal="left" vertical="center" wrapText="1"/>
    </xf>
    <xf numFmtId="0" fontId="7" fillId="0" borderId="10" xfId="24" applyFont="1" applyFill="1" applyBorder="1" applyAlignment="1">
      <alignment horizontal="left" vertical="center"/>
      <protection/>
    </xf>
    <xf numFmtId="0" fontId="3" fillId="0" borderId="10" xfId="0" applyFont="1" applyBorder="1" applyAlignment="1">
      <alignment horizontal="left" vertical="center"/>
    </xf>
    <xf numFmtId="0" fontId="7" fillId="0" borderId="14" xfId="24" applyFont="1" applyFill="1" applyBorder="1" applyAlignment="1">
      <alignment horizontal="left"/>
      <protection/>
    </xf>
    <xf numFmtId="0" fontId="3" fillId="0" borderId="14" xfId="0" applyFont="1" applyFill="1" applyBorder="1" applyAlignment="1">
      <alignment horizontal="left"/>
    </xf>
    <xf numFmtId="0" fontId="9" fillId="0" borderId="0" xfId="24" applyFont="1" applyBorder="1" applyAlignment="1">
      <alignment horizontal="center" vertical="center"/>
      <protection/>
    </xf>
    <xf numFmtId="0" fontId="9" fillId="0" borderId="0" xfId="24" applyFont="1" applyFill="1" applyBorder="1" applyAlignment="1">
      <alignment vertical="center"/>
      <protection/>
    </xf>
    <xf numFmtId="0" fontId="17" fillId="0" borderId="0" xfId="27" applyNumberFormat="1" applyFont="1" applyFill="1" applyBorder="1" applyAlignment="1" applyProtection="1">
      <alignment horizontal="center" vertical="center"/>
      <protection/>
    </xf>
    <xf numFmtId="0" fontId="17" fillId="0" borderId="0" xfId="27" applyNumberFormat="1" applyFont="1" applyFill="1" applyBorder="1" applyAlignment="1" applyProtection="1">
      <alignment horizontal="right" wrapText="1"/>
      <protection/>
    </xf>
    <xf numFmtId="0" fontId="7" fillId="0" borderId="0" xfId="24" applyFont="1" applyFill="1" applyBorder="1" applyAlignment="1">
      <alignment horizontal="left" vertical="center"/>
      <protection/>
    </xf>
    <xf numFmtId="0" fontId="3" fillId="0" borderId="0" xfId="29" applyFont="1" applyFill="1" applyBorder="1" applyAlignment="1">
      <alignment horizontal="left" vertical="center"/>
      <protection/>
    </xf>
    <xf numFmtId="0" fontId="15" fillId="0" borderId="0" xfId="29" applyFont="1" applyFill="1" applyBorder="1" applyAlignment="1">
      <alignment horizontal="center" vertical="center"/>
      <protection/>
    </xf>
    <xf numFmtId="0" fontId="6" fillId="0" borderId="0" xfId="27" applyNumberFormat="1" applyFont="1" applyFill="1" applyBorder="1" applyAlignment="1" applyProtection="1">
      <alignment/>
      <protection/>
    </xf>
  </cellXfs>
  <cellStyles count="6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mma 2" xfId="20"/>
    <cellStyle name="Comma 2 2" xfId="21"/>
    <cellStyle name="Euro" xfId="22"/>
    <cellStyle name="Normal 2" xfId="23"/>
    <cellStyle name="Normal_BAL" xfId="24"/>
    <cellStyle name="Normal_BAL 2" xfId="25"/>
    <cellStyle name="Normal_Financial statements 2000 Alcomet" xfId="26"/>
    <cellStyle name="Normal_Financial statements_bg model 2002" xfId="27"/>
    <cellStyle name="Normal_Financial statements_bg model 2002 2" xfId="28"/>
    <cellStyle name="Normal_FS'05-Neochim group-raboten_Final2" xfId="29"/>
    <cellStyle name="Normal_P&amp;L" xfId="30"/>
    <cellStyle name="Normal_P&amp;L_Financial statements_bg model 2002" xfId="31"/>
    <cellStyle name="Normal_P&amp;L_Financial statements_bg model 2002 2" xfId="32"/>
    <cellStyle name="Percent 2" xfId="33"/>
    <cellStyle name="20% - Accent2 2" xfId="34"/>
    <cellStyle name="20% - Accent4 2" xfId="35"/>
    <cellStyle name="Comma 2 3" xfId="36"/>
    <cellStyle name="Normal 2 2" xfId="37"/>
    <cellStyle name="20% - Accent1 2" xfId="38"/>
    <cellStyle name="20% - Accent3 2" xfId="39"/>
    <cellStyle name="20% - Accent5 2" xfId="40"/>
    <cellStyle name="20% - Accent6 2" xfId="41"/>
    <cellStyle name="40% - Accent1 2" xfId="42"/>
    <cellStyle name="40% - Accent2 2" xfId="43"/>
    <cellStyle name="40% - Accent3 2" xfId="44"/>
    <cellStyle name="40% - Accent4 2" xfId="45"/>
    <cellStyle name="40% - Accent5 2" xfId="46"/>
    <cellStyle name="40% - Accent6 2" xfId="47"/>
    <cellStyle name="60% - Accent1 2" xfId="48"/>
    <cellStyle name="60% - Accent2 2" xfId="49"/>
    <cellStyle name="60% - Accent3 2" xfId="50"/>
    <cellStyle name="60% - Accent4 2" xfId="51"/>
    <cellStyle name="60% - Accent5 2" xfId="52"/>
    <cellStyle name="60% - Accent6 2" xfId="53"/>
    <cellStyle name="Accent1 2" xfId="54"/>
    <cellStyle name="Accent2 2" xfId="55"/>
    <cellStyle name="Accent3 2" xfId="56"/>
    <cellStyle name="Accent4 2" xfId="57"/>
    <cellStyle name="Accent5 2" xfId="58"/>
    <cellStyle name="Accent6 2" xfId="59"/>
    <cellStyle name="Bad 2" xfId="60"/>
    <cellStyle name="Calculation 2" xfId="61"/>
    <cellStyle name="Check Cell 2" xfId="62"/>
    <cellStyle name="Comma 2 4" xfId="63"/>
    <cellStyle name="Euro 2" xfId="64"/>
    <cellStyle name="Explanatory Text 2" xfId="65"/>
    <cellStyle name="Good 2" xfId="66"/>
    <cellStyle name="Heading 1 2" xfId="67"/>
    <cellStyle name="Heading 2 2" xfId="68"/>
    <cellStyle name="Heading 3 2" xfId="69"/>
    <cellStyle name="Heading 4 2" xfId="70"/>
    <cellStyle name="Input 2" xfId="71"/>
    <cellStyle name="Linked Cell 2" xfId="72"/>
    <cellStyle name="Neutral 2" xfId="73"/>
    <cellStyle name="Normal 2 3" xfId="74"/>
    <cellStyle name="Note 2" xfId="75"/>
    <cellStyle name="Output 2" xfId="76"/>
    <cellStyle name="Percent 2 2" xfId="77"/>
    <cellStyle name="Title 2" xfId="78"/>
    <cellStyle name="Total 2" xfId="79"/>
    <cellStyle name="Warning Text 2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!!!%20global%20share\Documents%20and%20Settings\egaripov\My%20Documents\2005\Neochim%20Group\Neochim%20Consolidation%202005\FS'05-Neochim%20group-raboten_Final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 "/>
      <sheetName val="IS"/>
      <sheetName val="BS"/>
      <sheetName val="CFS"/>
      <sheetName val="EQS"/>
      <sheetName val="ПРИХОДИ"/>
      <sheetName val="РАЗХОДИ"/>
      <sheetName val="АКТИВИ"/>
      <sheetName val="ДА"/>
      <sheetName val="финансови инстр."/>
      <sheetName val="Свързани лица"/>
      <sheetName val="ПАСИВИ"/>
    </sheetNames>
    <sheetDataSet>
      <sheetData sheetId="0" refreshError="1">
        <row r="1">
          <cell r="A1" t="str">
            <v>ГРУПА НЕОХИМ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3"/>
  <sheetViews>
    <sheetView tabSelected="1" workbookViewId="0" topLeftCell="A13">
      <selection activeCell="G38" sqref="G38"/>
    </sheetView>
  </sheetViews>
  <sheetFormatPr defaultColWidth="0" defaultRowHeight="12.75" customHeight="1" zeroHeight="1"/>
  <cols>
    <col min="1" max="2" width="9.28125" style="57" customWidth="1"/>
    <col min="3" max="3" width="18.421875" style="57" customWidth="1"/>
    <col min="4" max="9" width="9.28125" style="57" customWidth="1"/>
    <col min="10" max="16384" width="9.28125" style="57" hidden="1" customWidth="1"/>
  </cols>
  <sheetData>
    <row r="1" spans="1:8" ht="18.75">
      <c r="A1" s="55" t="s">
        <v>76</v>
      </c>
      <c r="B1" s="56"/>
      <c r="C1" s="56"/>
      <c r="D1" s="81"/>
      <c r="E1" s="56"/>
      <c r="F1" s="56"/>
      <c r="G1" s="56"/>
      <c r="H1" s="56"/>
    </row>
    <row r="2" ht="12.75"/>
    <row r="3" ht="12.75"/>
    <row r="4" spans="1:9" ht="18.75">
      <c r="A4" s="58" t="s">
        <v>21</v>
      </c>
      <c r="D4" s="60"/>
      <c r="F4" s="59"/>
      <c r="G4" s="59"/>
      <c r="H4" s="59"/>
      <c r="I4" s="59"/>
    </row>
    <row r="5" spans="1:9" ht="17.25" customHeight="1">
      <c r="A5" s="58"/>
      <c r="B5" s="79" t="s">
        <v>60</v>
      </c>
      <c r="C5" s="79"/>
      <c r="D5" s="59" t="s">
        <v>27</v>
      </c>
      <c r="E5" s="60"/>
      <c r="F5" s="79"/>
      <c r="G5" s="79"/>
      <c r="H5" s="79"/>
      <c r="I5" s="59"/>
    </row>
    <row r="6" spans="1:9" ht="17.25" customHeight="1">
      <c r="A6" s="58"/>
      <c r="B6" s="79" t="s">
        <v>66</v>
      </c>
      <c r="C6" s="79"/>
      <c r="D6" s="59" t="s">
        <v>146</v>
      </c>
      <c r="E6" s="60"/>
      <c r="F6" s="79"/>
      <c r="G6" s="79"/>
      <c r="H6" s="79"/>
      <c r="I6" s="59"/>
    </row>
    <row r="7" spans="1:9" ht="18.75">
      <c r="A7" s="58"/>
      <c r="B7" s="79" t="s">
        <v>61</v>
      </c>
      <c r="C7" s="79"/>
      <c r="D7" s="59" t="s">
        <v>24</v>
      </c>
      <c r="E7" s="60"/>
      <c r="F7" s="79"/>
      <c r="G7" s="79"/>
      <c r="H7" s="79"/>
      <c r="I7" s="59"/>
    </row>
    <row r="8" spans="1:9" ht="18.75">
      <c r="A8" s="58"/>
      <c r="C8" s="79"/>
      <c r="D8" s="59" t="s">
        <v>71</v>
      </c>
      <c r="E8" s="60"/>
      <c r="F8" s="79"/>
      <c r="G8" s="79"/>
      <c r="H8" s="79"/>
      <c r="I8" s="59"/>
    </row>
    <row r="9" spans="1:9" ht="18.75">
      <c r="A9" s="58"/>
      <c r="B9" s="79"/>
      <c r="C9" s="79"/>
      <c r="D9" s="59" t="s">
        <v>22</v>
      </c>
      <c r="E9" s="60"/>
      <c r="F9" s="251"/>
      <c r="G9" s="79"/>
      <c r="H9" s="79"/>
      <c r="I9" s="59"/>
    </row>
    <row r="10" spans="1:9" ht="18.75">
      <c r="A10" s="58"/>
      <c r="C10" s="79"/>
      <c r="D10" s="59" t="s">
        <v>23</v>
      </c>
      <c r="E10" s="60"/>
      <c r="F10" s="79"/>
      <c r="G10" s="79"/>
      <c r="H10" s="79"/>
      <c r="I10" s="59"/>
    </row>
    <row r="11" spans="1:9" ht="18.75">
      <c r="A11" s="58"/>
      <c r="C11" s="79"/>
      <c r="D11" s="59" t="s">
        <v>147</v>
      </c>
      <c r="E11" s="60"/>
      <c r="F11" s="79"/>
      <c r="G11" s="79"/>
      <c r="H11" s="79"/>
      <c r="I11" s="59"/>
    </row>
    <row r="12" spans="1:9" ht="18.75">
      <c r="A12" s="58"/>
      <c r="C12" s="79"/>
      <c r="D12" s="59" t="s">
        <v>135</v>
      </c>
      <c r="E12" s="60"/>
      <c r="F12" s="79"/>
      <c r="G12" s="79"/>
      <c r="H12" s="79"/>
      <c r="I12" s="59"/>
    </row>
    <row r="13" spans="1:9" ht="18.75">
      <c r="A13" s="58"/>
      <c r="C13" s="79"/>
      <c r="D13" s="59" t="s">
        <v>136</v>
      </c>
      <c r="E13" s="60"/>
      <c r="F13" s="79"/>
      <c r="G13" s="79"/>
      <c r="H13" s="79"/>
      <c r="I13" s="59"/>
    </row>
    <row r="14" spans="1:9" ht="18.75">
      <c r="A14" s="58"/>
      <c r="D14" s="59" t="s">
        <v>134</v>
      </c>
      <c r="E14" s="79"/>
      <c r="F14" s="79"/>
      <c r="G14" s="79"/>
      <c r="H14" s="79"/>
      <c r="I14" s="59"/>
    </row>
    <row r="15" spans="1:9" ht="18.75">
      <c r="A15" s="58"/>
      <c r="D15" s="79"/>
      <c r="E15" s="79"/>
      <c r="F15" s="79"/>
      <c r="G15" s="79"/>
      <c r="H15" s="79"/>
      <c r="I15" s="59"/>
    </row>
    <row r="16" spans="1:9" ht="18.75">
      <c r="A16" s="58"/>
      <c r="D16" s="79"/>
      <c r="E16" s="79"/>
      <c r="F16" s="79"/>
      <c r="G16" s="79"/>
      <c r="H16" s="79"/>
      <c r="I16" s="59"/>
    </row>
    <row r="17" spans="1:7" ht="18.75">
      <c r="A17" s="58" t="s">
        <v>148</v>
      </c>
      <c r="D17" s="79" t="s">
        <v>24</v>
      </c>
      <c r="E17" s="58"/>
      <c r="F17" s="58"/>
      <c r="G17" s="58"/>
    </row>
    <row r="18" spans="1:9" ht="18.75">
      <c r="A18" s="118"/>
      <c r="B18" s="60"/>
      <c r="C18" s="60"/>
      <c r="D18" s="79"/>
      <c r="E18" s="79"/>
      <c r="F18" s="79"/>
      <c r="G18" s="59"/>
      <c r="H18" s="59"/>
      <c r="I18" s="59"/>
    </row>
    <row r="19" spans="1:9" ht="18.75">
      <c r="A19" s="118" t="s">
        <v>109</v>
      </c>
      <c r="B19" s="118"/>
      <c r="C19" s="118"/>
      <c r="D19" s="79" t="s">
        <v>110</v>
      </c>
      <c r="E19" s="79"/>
      <c r="F19" s="79"/>
      <c r="G19" s="59"/>
      <c r="H19" s="59"/>
      <c r="I19" s="59"/>
    </row>
    <row r="20" spans="1:9" ht="18.75">
      <c r="A20" s="58"/>
      <c r="D20" s="118"/>
      <c r="E20" s="58"/>
      <c r="F20" s="58"/>
      <c r="G20" s="59"/>
      <c r="H20" s="59"/>
      <c r="I20" s="59"/>
    </row>
    <row r="21" spans="1:9" ht="18.75">
      <c r="A21" s="58"/>
      <c r="D21" s="44"/>
      <c r="E21" s="58"/>
      <c r="F21" s="58"/>
      <c r="G21" s="59"/>
      <c r="H21" s="59"/>
      <c r="I21" s="59"/>
    </row>
    <row r="22" spans="1:9" ht="18.75">
      <c r="A22" s="58" t="s">
        <v>0</v>
      </c>
      <c r="D22" s="59" t="s">
        <v>74</v>
      </c>
      <c r="E22" s="59"/>
      <c r="F22" s="59"/>
      <c r="G22" s="58"/>
      <c r="H22" s="58"/>
      <c r="I22" s="58"/>
    </row>
    <row r="23" spans="1:7" ht="18.75">
      <c r="A23" s="58"/>
      <c r="D23" s="59" t="s">
        <v>25</v>
      </c>
      <c r="E23" s="59"/>
      <c r="F23" s="59"/>
      <c r="G23" s="58"/>
    </row>
    <row r="24" spans="1:7" ht="18.75">
      <c r="A24" s="58"/>
      <c r="D24" s="59" t="s">
        <v>104</v>
      </c>
      <c r="E24" s="59"/>
      <c r="F24" s="59"/>
      <c r="G24" s="58"/>
    </row>
    <row r="25" spans="1:7" ht="18.75">
      <c r="A25" s="58"/>
      <c r="D25" s="44"/>
      <c r="E25" s="58"/>
      <c r="F25" s="58"/>
      <c r="G25" s="58"/>
    </row>
    <row r="26" spans="1:7" ht="18.75">
      <c r="A26" s="58"/>
      <c r="D26" s="44"/>
      <c r="E26" s="58"/>
      <c r="F26" s="58"/>
      <c r="G26" s="58"/>
    </row>
    <row r="27" spans="1:7" ht="18.75">
      <c r="A27" s="58" t="s">
        <v>26</v>
      </c>
      <c r="D27" s="59" t="s">
        <v>27</v>
      </c>
      <c r="E27" s="59"/>
      <c r="F27" s="58"/>
      <c r="G27" s="58"/>
    </row>
    <row r="28" spans="1:7" ht="18.75">
      <c r="A28" s="58"/>
      <c r="D28" s="59" t="s">
        <v>105</v>
      </c>
      <c r="E28" s="59"/>
      <c r="F28" s="58"/>
      <c r="G28" s="58"/>
    </row>
    <row r="29" spans="1:7" ht="18.75">
      <c r="A29" s="58"/>
      <c r="D29" s="59" t="s">
        <v>72</v>
      </c>
      <c r="G29" s="58"/>
    </row>
    <row r="30" spans="1:6" ht="18.75">
      <c r="A30" s="58"/>
      <c r="C30" s="59"/>
      <c r="D30" s="59"/>
      <c r="E30" s="59"/>
      <c r="F30" s="58"/>
    </row>
    <row r="31" spans="1:6" ht="18.75">
      <c r="A31" s="58"/>
      <c r="C31" s="59"/>
      <c r="E31" s="59"/>
      <c r="F31" s="58"/>
    </row>
    <row r="32" spans="1:6" ht="18.75">
      <c r="A32" s="58"/>
      <c r="C32" s="59"/>
      <c r="D32" s="59"/>
      <c r="E32" s="59"/>
      <c r="F32" s="58"/>
    </row>
    <row r="33" spans="1:6" ht="18.75">
      <c r="A33" s="58"/>
      <c r="D33" s="44"/>
      <c r="F33" s="58"/>
    </row>
    <row r="34" spans="1:6" ht="18.75">
      <c r="A34" s="58" t="s">
        <v>1</v>
      </c>
      <c r="D34" s="59" t="s">
        <v>68</v>
      </c>
      <c r="E34" s="59"/>
      <c r="F34" s="58"/>
    </row>
    <row r="35" spans="1:6" ht="18.75">
      <c r="A35" s="58"/>
      <c r="D35" s="59" t="s">
        <v>75</v>
      </c>
      <c r="E35" s="59"/>
      <c r="F35" s="58"/>
    </row>
    <row r="36" spans="1:6" ht="18.75">
      <c r="A36" s="58"/>
      <c r="D36" s="59"/>
      <c r="E36" s="59"/>
      <c r="F36" s="58"/>
    </row>
    <row r="37" spans="1:9" ht="18.75">
      <c r="A37" s="58"/>
      <c r="E37" s="59"/>
      <c r="F37" s="58"/>
      <c r="G37" s="58"/>
      <c r="H37" s="58"/>
      <c r="I37" s="58"/>
    </row>
    <row r="38" spans="1:9" ht="18.75">
      <c r="A38" s="58"/>
      <c r="D38" s="44"/>
      <c r="F38" s="58"/>
      <c r="G38" s="58"/>
      <c r="H38" s="58"/>
      <c r="I38" s="58"/>
    </row>
    <row r="39" spans="1:4" ht="18.75">
      <c r="A39" s="58" t="s">
        <v>28</v>
      </c>
      <c r="D39" s="59" t="s">
        <v>38</v>
      </c>
    </row>
    <row r="40" spans="1:9" ht="18.75">
      <c r="A40" s="58"/>
      <c r="E40" s="59"/>
      <c r="F40" s="58"/>
      <c r="G40" s="58"/>
      <c r="H40" s="58"/>
      <c r="I40" s="58"/>
    </row>
    <row r="41" spans="1:9" ht="18.75">
      <c r="A41" s="58"/>
      <c r="D41" s="44"/>
      <c r="F41" s="58"/>
      <c r="G41" s="58"/>
      <c r="H41" s="58"/>
      <c r="I41" s="58"/>
    </row>
    <row r="42" spans="1:4" ht="18.75">
      <c r="A42" s="58"/>
      <c r="D42" s="59"/>
    </row>
    <row r="43" spans="1:6" ht="18.75">
      <c r="A43" s="58"/>
      <c r="E43" s="59"/>
      <c r="F43" s="58"/>
    </row>
    <row r="44" spans="1:6" ht="18.75">
      <c r="A44" s="58"/>
      <c r="D44" s="44"/>
      <c r="F44" s="58"/>
    </row>
    <row r="45" spans="1:9" ht="18.75">
      <c r="A45" s="58"/>
      <c r="D45" s="59"/>
      <c r="G45" s="60"/>
      <c r="H45" s="60"/>
      <c r="I45" s="60"/>
    </row>
    <row r="46" spans="1:6" ht="18.75">
      <c r="A46" s="58"/>
      <c r="D46" s="59"/>
      <c r="F46" s="58"/>
    </row>
    <row r="47" spans="1:6" ht="18.75">
      <c r="A47" s="58"/>
      <c r="F47" s="58"/>
    </row>
    <row r="48" spans="1:6" ht="18.75">
      <c r="A48" s="58"/>
      <c r="F48" s="58"/>
    </row>
    <row r="49" spans="1:6" ht="18.75">
      <c r="A49" s="58"/>
      <c r="F49" s="58"/>
    </row>
    <row r="50" spans="1:6" ht="18.75">
      <c r="A50" s="58"/>
      <c r="F50" s="58"/>
    </row>
    <row r="51" spans="1:6" ht="18.75">
      <c r="A51" s="58"/>
      <c r="F51" s="58"/>
    </row>
    <row r="52" spans="1:6" ht="18.75">
      <c r="A52" s="58"/>
      <c r="F52" s="58"/>
    </row>
    <row r="53" spans="1:6" ht="18.75">
      <c r="A53" s="58"/>
      <c r="F53" s="58"/>
    </row>
    <row r="54" ht="12.75"/>
    <row r="55" ht="12.75"/>
    <row r="56" ht="12.75"/>
    <row r="57" ht="12.75"/>
    <row r="58" ht="12.75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</sheetData>
  <printOptions/>
  <pageMargins left="0.7874015748031497" right="0.35433070866141736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6"/>
  <sheetViews>
    <sheetView view="pageBreakPreview" zoomScaleSheetLayoutView="100" workbookViewId="0" topLeftCell="A28">
      <selection activeCell="A58" sqref="A58"/>
    </sheetView>
  </sheetViews>
  <sheetFormatPr defaultColWidth="9.140625" defaultRowHeight="12.75"/>
  <cols>
    <col min="1" max="1" width="62.140625" style="41" customWidth="1"/>
    <col min="2" max="2" width="13.140625" style="35" bestFit="1" customWidth="1"/>
    <col min="3" max="3" width="5.421875" style="74" customWidth="1"/>
    <col min="4" max="4" width="13.28125" style="74" customWidth="1"/>
    <col min="5" max="5" width="3.28125" style="35" customWidth="1"/>
    <col min="6" max="6" width="13.28125" style="74" customWidth="1"/>
    <col min="7" max="7" width="2.00390625" style="41" bestFit="1" customWidth="1"/>
    <col min="8" max="8" width="5.00390625" style="41" customWidth="1"/>
    <col min="9" max="16384" width="9.140625" style="41" customWidth="1"/>
  </cols>
  <sheetData>
    <row r="1" spans="1:6" ht="12.75">
      <c r="A1" s="291" t="str">
        <f>'Cover '!A1</f>
        <v>ГРУПА НЕОХИМ</v>
      </c>
      <c r="B1" s="292"/>
      <c r="C1" s="292"/>
      <c r="D1" s="292"/>
      <c r="E1" s="292"/>
      <c r="F1" s="292"/>
    </row>
    <row r="2" spans="1:6" s="117" customFormat="1" ht="12.75">
      <c r="A2" s="293" t="s">
        <v>90</v>
      </c>
      <c r="B2" s="294"/>
      <c r="C2" s="294"/>
      <c r="D2" s="294"/>
      <c r="E2" s="294"/>
      <c r="F2" s="294"/>
    </row>
    <row r="3" spans="1:6" ht="12.75">
      <c r="A3" s="21" t="s">
        <v>149</v>
      </c>
      <c r="B3" s="179"/>
      <c r="C3" s="121"/>
      <c r="D3" s="121"/>
      <c r="E3" s="83"/>
      <c r="F3" s="121"/>
    </row>
    <row r="4" spans="1:6" ht="12.75">
      <c r="A4" s="120"/>
      <c r="B4" s="179"/>
      <c r="C4" s="121"/>
      <c r="D4" s="121"/>
      <c r="E4" s="83"/>
      <c r="F4" s="121"/>
    </row>
    <row r="5" spans="1:6" ht="12.75">
      <c r="A5" s="120"/>
      <c r="B5" s="179"/>
      <c r="C5" s="121"/>
      <c r="D5" s="121"/>
      <c r="E5" s="83"/>
      <c r="F5" s="121"/>
    </row>
    <row r="6" spans="1:6" ht="9" customHeight="1">
      <c r="A6" s="120"/>
      <c r="B6" s="179"/>
      <c r="C6" s="121"/>
      <c r="D6" s="121"/>
      <c r="E6" s="83"/>
      <c r="F6" s="121"/>
    </row>
    <row r="7" spans="1:6" ht="12.75">
      <c r="A7" s="85"/>
      <c r="B7" s="38" t="s">
        <v>4</v>
      </c>
      <c r="C7" s="35"/>
      <c r="D7" s="182">
        <v>2015</v>
      </c>
      <c r="E7" s="182"/>
      <c r="F7" s="182">
        <v>2014</v>
      </c>
    </row>
    <row r="8" spans="1:6" ht="12.75">
      <c r="A8" s="85"/>
      <c r="C8" s="35"/>
      <c r="D8" s="182" t="s">
        <v>96</v>
      </c>
      <c r="E8" s="182"/>
      <c r="F8" s="182" t="s">
        <v>96</v>
      </c>
    </row>
    <row r="9" spans="1:6" ht="12.75">
      <c r="A9" s="85"/>
      <c r="C9" s="35"/>
      <c r="D9" s="35"/>
      <c r="E9" s="38"/>
      <c r="F9" s="35"/>
    </row>
    <row r="10" spans="1:6" ht="12.75">
      <c r="A10" s="85"/>
      <c r="C10" s="35"/>
      <c r="D10" s="35"/>
      <c r="E10" s="38"/>
      <c r="F10" s="35"/>
    </row>
    <row r="11" spans="1:10" ht="12.75">
      <c r="A11" s="83" t="s">
        <v>63</v>
      </c>
      <c r="B11" s="35">
        <v>3</v>
      </c>
      <c r="C11" s="35"/>
      <c r="D11" s="34">
        <v>287597</v>
      </c>
      <c r="F11" s="254">
        <v>234979</v>
      </c>
      <c r="J11" s="229"/>
    </row>
    <row r="12" spans="1:10" ht="12.75">
      <c r="A12" s="83" t="s">
        <v>88</v>
      </c>
      <c r="B12" s="35">
        <v>4</v>
      </c>
      <c r="C12" s="35"/>
      <c r="D12" s="34">
        <f>1674-264</f>
        <v>1410</v>
      </c>
      <c r="F12" s="254">
        <f>2825-286</f>
        <v>2539</v>
      </c>
      <c r="J12" s="229"/>
    </row>
    <row r="13" spans="1:10" ht="30">
      <c r="A13" s="179" t="s">
        <v>89</v>
      </c>
      <c r="C13" s="35"/>
      <c r="D13" s="34">
        <v>-4365</v>
      </c>
      <c r="F13" s="254">
        <v>5400</v>
      </c>
      <c r="J13" s="230"/>
    </row>
    <row r="14" spans="1:10" ht="12.75">
      <c r="A14" s="83" t="s">
        <v>102</v>
      </c>
      <c r="B14" s="35">
        <v>5</v>
      </c>
      <c r="C14" s="35"/>
      <c r="D14" s="34">
        <v>-213959</v>
      </c>
      <c r="F14" s="254">
        <v>-205577</v>
      </c>
      <c r="G14" s="119"/>
      <c r="J14" s="230"/>
    </row>
    <row r="15" spans="1:10" ht="12.75">
      <c r="A15" s="83" t="s">
        <v>2</v>
      </c>
      <c r="B15" s="35">
        <v>6</v>
      </c>
      <c r="C15" s="35"/>
      <c r="D15" s="254">
        <v>-17488</v>
      </c>
      <c r="F15" s="254">
        <v>-13883</v>
      </c>
      <c r="G15" s="119"/>
      <c r="J15" s="230"/>
    </row>
    <row r="16" spans="1:12" ht="12.75">
      <c r="A16" s="83" t="s">
        <v>9</v>
      </c>
      <c r="B16" s="35">
        <v>7</v>
      </c>
      <c r="C16" s="35"/>
      <c r="D16" s="254">
        <v>-24166</v>
      </c>
      <c r="F16" s="254">
        <v>-24785</v>
      </c>
      <c r="G16" s="122"/>
      <c r="J16" s="230"/>
      <c r="L16" s="231"/>
    </row>
    <row r="17" spans="1:12" ht="12.75">
      <c r="A17" s="83" t="s">
        <v>3</v>
      </c>
      <c r="B17" s="35" t="s">
        <v>161</v>
      </c>
      <c r="C17" s="35"/>
      <c r="D17" s="254">
        <v>-11076</v>
      </c>
      <c r="F17" s="254">
        <v>-10788</v>
      </c>
      <c r="G17" s="119"/>
      <c r="J17" s="230"/>
      <c r="L17" s="231"/>
    </row>
    <row r="18" spans="1:12" ht="12.75">
      <c r="A18" s="257" t="s">
        <v>139</v>
      </c>
      <c r="B18" s="35">
        <v>8</v>
      </c>
      <c r="C18" s="35"/>
      <c r="D18" s="254">
        <v>-1639</v>
      </c>
      <c r="F18" s="254">
        <f>-6477+265+1075</f>
        <v>-5137</v>
      </c>
      <c r="G18" s="119"/>
      <c r="J18" s="231"/>
      <c r="L18" s="231"/>
    </row>
    <row r="19" spans="1:12" ht="15.75" customHeight="1">
      <c r="A19" s="83" t="s">
        <v>64</v>
      </c>
      <c r="B19" s="35">
        <v>9</v>
      </c>
      <c r="C19" s="35"/>
      <c r="D19" s="254">
        <v>-3532</v>
      </c>
      <c r="F19" s="254">
        <f>-1889-1075+286</f>
        <v>-2678</v>
      </c>
      <c r="G19" s="122"/>
      <c r="J19" s="231"/>
      <c r="L19" s="231"/>
    </row>
    <row r="20" spans="1:10" ht="15" customHeight="1">
      <c r="A20" s="84" t="s">
        <v>156</v>
      </c>
      <c r="C20" s="35"/>
      <c r="D20" s="54">
        <f>SUM(D11:D19)</f>
        <v>12782</v>
      </c>
      <c r="F20" s="54">
        <f>SUM(F11:F19)</f>
        <v>-19930</v>
      </c>
      <c r="G20" s="119"/>
      <c r="J20" s="231"/>
    </row>
    <row r="21" spans="1:10" ht="15" customHeight="1">
      <c r="A21" s="83"/>
      <c r="C21" s="35"/>
      <c r="D21" s="254"/>
      <c r="F21" s="254"/>
      <c r="G21" s="119"/>
      <c r="J21" s="231"/>
    </row>
    <row r="22" spans="1:10" ht="15" customHeight="1">
      <c r="A22" s="262" t="s">
        <v>138</v>
      </c>
      <c r="B22" s="35">
        <v>8</v>
      </c>
      <c r="C22" s="35"/>
      <c r="D22" s="263">
        <v>-89</v>
      </c>
      <c r="F22" s="263">
        <v>-265</v>
      </c>
      <c r="G22" s="119"/>
      <c r="J22" s="231"/>
    </row>
    <row r="23" spans="1:10" ht="15" customHeight="1">
      <c r="A23" s="252"/>
      <c r="C23" s="35"/>
      <c r="D23" s="254"/>
      <c r="F23" s="254"/>
      <c r="G23" s="119"/>
      <c r="J23" s="231"/>
    </row>
    <row r="24" spans="1:10" ht="15" customHeight="1">
      <c r="A24" s="83" t="s">
        <v>78</v>
      </c>
      <c r="C24" s="35"/>
      <c r="D24" s="254">
        <v>3</v>
      </c>
      <c r="E24" s="38"/>
      <c r="F24" s="254">
        <v>36</v>
      </c>
      <c r="G24" s="119"/>
      <c r="J24" s="231"/>
    </row>
    <row r="25" spans="1:10" ht="12.75">
      <c r="A25" s="83" t="s">
        <v>79</v>
      </c>
      <c r="C25" s="35"/>
      <c r="D25" s="254">
        <v>-2012</v>
      </c>
      <c r="E25" s="38"/>
      <c r="F25" s="254">
        <v>-2309</v>
      </c>
      <c r="G25" s="119"/>
      <c r="J25" s="231"/>
    </row>
    <row r="26" spans="1:10" ht="12.75">
      <c r="A26" s="138" t="s">
        <v>82</v>
      </c>
      <c r="B26" s="35">
        <v>10</v>
      </c>
      <c r="C26" s="35"/>
      <c r="D26" s="175">
        <f>D24+D25</f>
        <v>-2009</v>
      </c>
      <c r="E26" s="139"/>
      <c r="F26" s="175">
        <f>F24+F25</f>
        <v>-2273</v>
      </c>
      <c r="G26" s="119"/>
      <c r="J26" s="231"/>
    </row>
    <row r="27" spans="1:10" ht="12.75">
      <c r="A27" s="138"/>
      <c r="C27" s="35"/>
      <c r="D27" s="290"/>
      <c r="E27" s="139"/>
      <c r="F27" s="290"/>
      <c r="G27" s="119"/>
      <c r="J27" s="231"/>
    </row>
    <row r="28" spans="1:10" ht="12.75">
      <c r="A28" s="138" t="s">
        <v>163</v>
      </c>
      <c r="C28" s="35"/>
      <c r="D28" s="290">
        <v>264</v>
      </c>
      <c r="E28" s="139"/>
      <c r="F28" s="290">
        <v>0</v>
      </c>
      <c r="G28" s="119"/>
      <c r="J28" s="231"/>
    </row>
    <row r="29" spans="1:10" ht="12.75">
      <c r="A29" s="83"/>
      <c r="C29" s="35"/>
      <c r="D29" s="254"/>
      <c r="E29" s="38"/>
      <c r="F29" s="254"/>
      <c r="G29" s="119"/>
      <c r="J29" s="231"/>
    </row>
    <row r="30" spans="1:10" ht="12.75">
      <c r="A30" s="84" t="s">
        <v>155</v>
      </c>
      <c r="C30" s="35"/>
      <c r="D30" s="264">
        <f>D26+D20+D22+D28</f>
        <v>10948</v>
      </c>
      <c r="E30" s="38"/>
      <c r="F30" s="264">
        <f>F26+F20+F22+F28</f>
        <v>-22468</v>
      </c>
      <c r="G30" s="40"/>
      <c r="J30" s="231"/>
    </row>
    <row r="31" spans="1:10" ht="6" customHeight="1">
      <c r="A31" s="84"/>
      <c r="C31" s="35"/>
      <c r="D31" s="39"/>
      <c r="E31" s="38"/>
      <c r="F31" s="39"/>
      <c r="G31" s="40"/>
      <c r="J31" s="231"/>
    </row>
    <row r="32" spans="1:10" ht="12.75">
      <c r="A32" s="129" t="s">
        <v>115</v>
      </c>
      <c r="C32" s="38"/>
      <c r="D32" s="136">
        <v>0</v>
      </c>
      <c r="E32" s="124"/>
      <c r="F32" s="136">
        <v>1151</v>
      </c>
      <c r="G32" s="40"/>
      <c r="J32" s="231"/>
    </row>
    <row r="33" spans="1:10" ht="5.25" customHeight="1">
      <c r="A33" s="129"/>
      <c r="C33" s="38"/>
      <c r="D33" s="136"/>
      <c r="E33" s="124"/>
      <c r="F33" s="136"/>
      <c r="G33" s="40"/>
      <c r="J33" s="231"/>
    </row>
    <row r="34" spans="1:10" ht="15.75" thickBot="1">
      <c r="A34" s="84" t="s">
        <v>157</v>
      </c>
      <c r="B34" s="38"/>
      <c r="C34" s="38"/>
      <c r="D34" s="78">
        <f>D30+D32</f>
        <v>10948</v>
      </c>
      <c r="E34" s="38"/>
      <c r="F34" s="78">
        <f>F30+F32</f>
        <v>-21317</v>
      </c>
      <c r="G34" s="40"/>
      <c r="J34" s="231"/>
    </row>
    <row r="35" spans="1:10" ht="15.75" thickTop="1">
      <c r="A35" s="83"/>
      <c r="C35" s="35"/>
      <c r="D35" s="86"/>
      <c r="F35" s="86"/>
      <c r="J35" s="231"/>
    </row>
    <row r="36" spans="1:10" ht="12.75">
      <c r="A36" s="185" t="s">
        <v>116</v>
      </c>
      <c r="C36" s="35"/>
      <c r="D36" s="86"/>
      <c r="F36" s="86"/>
      <c r="J36" s="231"/>
    </row>
    <row r="37" spans="1:10" ht="30">
      <c r="A37" s="235" t="s">
        <v>117</v>
      </c>
      <c r="C37" s="35"/>
      <c r="D37" s="86"/>
      <c r="F37" s="86"/>
      <c r="J37" s="231"/>
    </row>
    <row r="38" spans="1:10" ht="12.75">
      <c r="A38" s="236" t="s">
        <v>125</v>
      </c>
      <c r="B38" s="94">
        <v>2.29</v>
      </c>
      <c r="C38" s="179"/>
      <c r="D38" s="254">
        <f>-297-14</f>
        <v>-311</v>
      </c>
      <c r="E38" s="281"/>
      <c r="F38" s="254">
        <v>32</v>
      </c>
      <c r="J38" s="231"/>
    </row>
    <row r="39" spans="1:10" ht="30">
      <c r="A39" s="236" t="s">
        <v>118</v>
      </c>
      <c r="C39" s="35"/>
      <c r="D39" s="238">
        <v>0</v>
      </c>
      <c r="F39" s="238">
        <v>0</v>
      </c>
      <c r="J39" s="231"/>
    </row>
    <row r="40" spans="1:10" ht="12.75">
      <c r="A40" s="236"/>
      <c r="C40" s="35"/>
      <c r="D40" s="239">
        <f>SUM(D38:D39)</f>
        <v>-311</v>
      </c>
      <c r="E40" s="139"/>
      <c r="F40" s="239">
        <f>SUM(F38:F39)</f>
        <v>32</v>
      </c>
      <c r="J40" s="231"/>
    </row>
    <row r="41" spans="1:10" ht="30">
      <c r="A41" s="235" t="s">
        <v>119</v>
      </c>
      <c r="C41" s="35"/>
      <c r="D41" s="86"/>
      <c r="F41" s="86"/>
      <c r="J41" s="231"/>
    </row>
    <row r="42" spans="1:10" ht="12.75">
      <c r="A42" s="179" t="s">
        <v>128</v>
      </c>
      <c r="B42" s="179"/>
      <c r="C42" s="38"/>
      <c r="D42" s="254">
        <v>1794</v>
      </c>
      <c r="F42" s="254">
        <v>-271</v>
      </c>
      <c r="J42" s="231"/>
    </row>
    <row r="43" spans="1:10" ht="30">
      <c r="A43" s="236" t="s">
        <v>120</v>
      </c>
      <c r="B43" s="41"/>
      <c r="C43" s="41"/>
      <c r="D43" s="237">
        <v>0</v>
      </c>
      <c r="E43" s="237"/>
      <c r="F43" s="237">
        <v>0</v>
      </c>
      <c r="J43" s="231"/>
    </row>
    <row r="44" spans="1:10" ht="17.25" customHeight="1">
      <c r="A44" s="179"/>
      <c r="B44" s="94"/>
      <c r="C44" s="38"/>
      <c r="D44" s="184">
        <f>SUM(D42:D43)</f>
        <v>1794</v>
      </c>
      <c r="F44" s="264">
        <f>SUM(F42:F43)</f>
        <v>-271</v>
      </c>
      <c r="J44" s="232"/>
    </row>
    <row r="45" spans="1:10" ht="17.25" customHeight="1">
      <c r="A45" s="179"/>
      <c r="B45" s="94"/>
      <c r="C45" s="38"/>
      <c r="D45" s="39"/>
      <c r="F45" s="39"/>
      <c r="J45" s="232"/>
    </row>
    <row r="46" spans="1:10" ht="17.25" customHeight="1">
      <c r="A46" s="240" t="s">
        <v>121</v>
      </c>
      <c r="B46" s="94"/>
      <c r="C46" s="38"/>
      <c r="D46" s="54">
        <f>D40+D44</f>
        <v>1483</v>
      </c>
      <c r="F46" s="54">
        <f>F40+F44</f>
        <v>-239</v>
      </c>
      <c r="J46" s="232"/>
    </row>
    <row r="47" spans="1:10" ht="17.25" customHeight="1">
      <c r="A47" s="179"/>
      <c r="B47" s="94"/>
      <c r="C47" s="38"/>
      <c r="D47" s="39"/>
      <c r="F47" s="39"/>
      <c r="J47" s="232"/>
    </row>
    <row r="48" spans="1:6" ht="15.75" thickBot="1">
      <c r="A48" s="240" t="s">
        <v>122</v>
      </c>
      <c r="C48" s="35"/>
      <c r="D48" s="197">
        <f>D34+D46</f>
        <v>12431</v>
      </c>
      <c r="E48" s="140"/>
      <c r="F48" s="197">
        <f>F34+F46</f>
        <v>-21556</v>
      </c>
    </row>
    <row r="49" spans="1:6" ht="5.25" customHeight="1" thickTop="1">
      <c r="A49" s="85"/>
      <c r="B49" s="87"/>
      <c r="C49" s="196"/>
      <c r="D49" s="196"/>
      <c r="E49" s="87"/>
      <c r="F49" s="196"/>
    </row>
    <row r="50" spans="1:6" ht="13.5" customHeight="1">
      <c r="A50" s="176" t="s">
        <v>158</v>
      </c>
      <c r="B50" s="87"/>
      <c r="C50" s="196"/>
      <c r="D50" s="196"/>
      <c r="E50" s="87"/>
      <c r="F50" s="196"/>
    </row>
    <row r="51" spans="1:13" ht="13.5" customHeight="1">
      <c r="A51" s="65" t="s">
        <v>106</v>
      </c>
      <c r="B51" s="181"/>
      <c r="C51" s="180"/>
      <c r="D51" s="254">
        <f>D34+32</f>
        <v>10980</v>
      </c>
      <c r="E51" s="181"/>
      <c r="F51" s="254">
        <f>F34+17</f>
        <v>-21300</v>
      </c>
      <c r="I51" s="227"/>
      <c r="J51" s="227"/>
      <c r="K51" s="227"/>
      <c r="L51" s="227"/>
      <c r="M51" s="227"/>
    </row>
    <row r="52" spans="1:10" ht="13.5" customHeight="1">
      <c r="A52" s="179" t="s">
        <v>108</v>
      </c>
      <c r="B52" s="181"/>
      <c r="C52" s="180"/>
      <c r="D52" s="34">
        <v>-32</v>
      </c>
      <c r="E52" s="181"/>
      <c r="F52" s="254">
        <v>-17</v>
      </c>
      <c r="I52" s="199"/>
      <c r="J52" s="200"/>
    </row>
    <row r="53" spans="1:6" ht="5.25" customHeight="1">
      <c r="A53" s="138"/>
      <c r="B53" s="87"/>
      <c r="C53" s="196"/>
      <c r="D53" s="196"/>
      <c r="E53" s="87"/>
      <c r="F53" s="196"/>
    </row>
    <row r="54" spans="1:6" ht="13.5" customHeight="1">
      <c r="A54" s="176" t="s">
        <v>107</v>
      </c>
      <c r="B54" s="87"/>
      <c r="C54" s="196"/>
      <c r="D54" s="196"/>
      <c r="E54" s="87"/>
      <c r="F54" s="196"/>
    </row>
    <row r="55" spans="1:6" ht="12.75">
      <c r="A55" s="65" t="s">
        <v>106</v>
      </c>
      <c r="B55" s="181"/>
      <c r="C55" s="180"/>
      <c r="D55" s="254">
        <f>D48+32</f>
        <v>12463</v>
      </c>
      <c r="E55" s="181"/>
      <c r="F55" s="254">
        <f>F48+17</f>
        <v>-21539</v>
      </c>
    </row>
    <row r="56" spans="1:6" ht="12.75">
      <c r="A56" s="83" t="s">
        <v>108</v>
      </c>
      <c r="B56" s="181"/>
      <c r="C56" s="180"/>
      <c r="D56" s="34">
        <v>-32</v>
      </c>
      <c r="E56" s="181"/>
      <c r="F56" s="254">
        <v>-17</v>
      </c>
    </row>
    <row r="57" spans="1:6" ht="6.75" customHeight="1">
      <c r="A57" s="83"/>
      <c r="B57" s="181"/>
      <c r="C57" s="180"/>
      <c r="D57" s="34"/>
      <c r="E57" s="181"/>
      <c r="F57" s="254"/>
    </row>
    <row r="58" spans="1:9" ht="17.25" customHeight="1">
      <c r="A58" s="84" t="s">
        <v>159</v>
      </c>
      <c r="B58" s="241" t="s">
        <v>123</v>
      </c>
      <c r="C58" s="196"/>
      <c r="D58" s="242">
        <v>4.23</v>
      </c>
      <c r="E58" s="198"/>
      <c r="F58" s="242">
        <v>-8.24</v>
      </c>
      <c r="I58" s="200"/>
    </row>
    <row r="59" spans="1:7" ht="12.75">
      <c r="A59" s="123"/>
      <c r="B59" s="223"/>
      <c r="C59" s="76"/>
      <c r="D59" s="243"/>
      <c r="E59" s="243"/>
      <c r="F59" s="289"/>
      <c r="G59" s="43"/>
    </row>
    <row r="60" spans="1:9" ht="12.75">
      <c r="A60" s="219"/>
      <c r="G60" s="43"/>
      <c r="I60" s="228"/>
    </row>
    <row r="61" ht="12.75">
      <c r="A61" s="219"/>
    </row>
    <row r="62" spans="1:6" ht="12.75">
      <c r="A62" s="65"/>
      <c r="B62" s="65"/>
      <c r="C62" s="65"/>
      <c r="D62" s="65"/>
      <c r="E62" s="65"/>
      <c r="F62" s="65"/>
    </row>
    <row r="63" spans="1:6" ht="12.75">
      <c r="A63" s="65"/>
      <c r="B63" s="65"/>
      <c r="C63" s="65"/>
      <c r="D63" s="65"/>
      <c r="E63" s="65"/>
      <c r="F63" s="65"/>
    </row>
    <row r="64" ht="12.75">
      <c r="A64" s="65"/>
    </row>
    <row r="65" spans="1:8" ht="12.75">
      <c r="A65" s="222" t="s">
        <v>148</v>
      </c>
      <c r="B65" s="224"/>
      <c r="C65" s="88" t="s">
        <v>111</v>
      </c>
      <c r="D65" s="91"/>
      <c r="E65" s="69"/>
      <c r="F65" s="91"/>
      <c r="G65" s="20"/>
      <c r="H65" s="20"/>
    </row>
    <row r="66" spans="1:8" ht="12.75">
      <c r="A66" s="123" t="s">
        <v>39</v>
      </c>
      <c r="B66" s="224"/>
      <c r="C66" s="24"/>
      <c r="D66" s="23"/>
      <c r="E66" s="69"/>
      <c r="F66" s="295" t="s">
        <v>112</v>
      </c>
      <c r="G66" s="295"/>
      <c r="H66" s="295"/>
    </row>
    <row r="67" spans="1:6" ht="12.75">
      <c r="A67" s="90"/>
      <c r="B67" s="223"/>
      <c r="C67" s="77"/>
      <c r="D67" s="91"/>
      <c r="E67" s="91"/>
      <c r="F67" s="91"/>
    </row>
    <row r="68" ht="12.75">
      <c r="A68" s="65"/>
    </row>
    <row r="69" ht="12.75">
      <c r="A69" s="65"/>
    </row>
    <row r="70" ht="12.75">
      <c r="A70" s="65"/>
    </row>
    <row r="71" ht="12.75">
      <c r="A71" s="65"/>
    </row>
    <row r="72" ht="12.75">
      <c r="A72" s="65"/>
    </row>
    <row r="73" ht="12.75">
      <c r="A73" s="65"/>
    </row>
    <row r="74" ht="12.75">
      <c r="A74" s="65"/>
    </row>
    <row r="75" ht="12.75">
      <c r="A75" s="65"/>
    </row>
    <row r="76" ht="12.75">
      <c r="A76" s="65"/>
    </row>
  </sheetData>
  <mergeCells count="3">
    <mergeCell ref="A1:F1"/>
    <mergeCell ref="A2:F2"/>
    <mergeCell ref="F66:H66"/>
  </mergeCells>
  <printOptions/>
  <pageMargins left="0.77" right="0.35433070866141736" top="0.5905511811023623" bottom="0.43" header="0.3937007874015748" footer="0.15748031496062992"/>
  <pageSetup blackAndWhite="1" firstPageNumber="1" useFirstPageNumber="1" horizontalDpi="600" verticalDpi="600" orientation="portrait" paperSize="9" scale="73" r:id="rId1"/>
  <headerFooter alignWithMargins="0">
    <oddFooter>&amp;R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4"/>
  <sheetViews>
    <sheetView view="pageBreakPreview" zoomScaleSheetLayoutView="100" workbookViewId="0" topLeftCell="A52">
      <selection activeCell="B12" sqref="B12"/>
    </sheetView>
  </sheetViews>
  <sheetFormatPr defaultColWidth="9.140625" defaultRowHeight="12.75"/>
  <cols>
    <col min="1" max="1" width="51.00390625" style="20" customWidth="1"/>
    <col min="2" max="2" width="15.28125" style="69" customWidth="1"/>
    <col min="3" max="3" width="4.57421875" style="24" customWidth="1"/>
    <col min="4" max="4" width="16.8515625" style="43" customWidth="1"/>
    <col min="5" max="5" width="2.7109375" style="43" customWidth="1"/>
    <col min="6" max="6" width="16.8515625" style="256" customWidth="1"/>
    <col min="7" max="7" width="2.00390625" style="20" bestFit="1" customWidth="1"/>
    <col min="8" max="16384" width="9.140625" style="20" customWidth="1"/>
  </cols>
  <sheetData>
    <row r="1" spans="1:6" ht="12.75">
      <c r="A1" s="19" t="str">
        <f>'Cover '!A1</f>
        <v>ГРУПА НЕОХИМ</v>
      </c>
      <c r="B1" s="66"/>
      <c r="C1" s="19"/>
      <c r="D1" s="61"/>
      <c r="E1" s="61"/>
      <c r="F1" s="61"/>
    </row>
    <row r="2" spans="1:7" s="22" customFormat="1" ht="12.75">
      <c r="A2" s="186" t="s">
        <v>91</v>
      </c>
      <c r="B2" s="187"/>
      <c r="C2" s="62"/>
      <c r="D2" s="62"/>
      <c r="E2" s="62"/>
      <c r="F2" s="62"/>
      <c r="G2" s="47"/>
    </row>
    <row r="3" spans="1:7" ht="15" customHeight="1">
      <c r="A3" s="62" t="s">
        <v>160</v>
      </c>
      <c r="B3" s="188"/>
      <c r="C3" s="47"/>
      <c r="D3" s="47"/>
      <c r="E3" s="47"/>
      <c r="F3" s="47"/>
      <c r="G3" s="43"/>
    </row>
    <row r="4" spans="1:7" ht="29.25">
      <c r="A4" s="43"/>
      <c r="B4" s="183" t="s">
        <v>4</v>
      </c>
      <c r="C4" s="74"/>
      <c r="D4" s="195" t="s">
        <v>150</v>
      </c>
      <c r="E4" s="92"/>
      <c r="F4" s="195" t="s">
        <v>131</v>
      </c>
      <c r="G4" s="43"/>
    </row>
    <row r="5" spans="1:7" ht="17.25" customHeight="1">
      <c r="A5" s="43"/>
      <c r="B5" s="74"/>
      <c r="C5" s="74"/>
      <c r="D5" s="182" t="s">
        <v>96</v>
      </c>
      <c r="E5" s="182"/>
      <c r="F5" s="182" t="s">
        <v>96</v>
      </c>
      <c r="G5" s="43"/>
    </row>
    <row r="6" spans="1:7" ht="17.25" customHeight="1">
      <c r="A6" s="43"/>
      <c r="B6" s="74"/>
      <c r="C6" s="74"/>
      <c r="D6" s="182"/>
      <c r="E6" s="182"/>
      <c r="F6" s="182"/>
      <c r="G6" s="43"/>
    </row>
    <row r="7" spans="1:7" ht="17.25" customHeight="1">
      <c r="A7" s="186" t="s">
        <v>62</v>
      </c>
      <c r="B7" s="74"/>
      <c r="C7" s="74"/>
      <c r="D7" s="182"/>
      <c r="E7" s="182"/>
      <c r="F7" s="182"/>
      <c r="G7" s="43"/>
    </row>
    <row r="8" spans="1:7" ht="12.75">
      <c r="A8" s="186" t="s">
        <v>10</v>
      </c>
      <c r="B8" s="70"/>
      <c r="C8" s="42"/>
      <c r="D8" s="91"/>
      <c r="E8" s="91"/>
      <c r="F8" s="91"/>
      <c r="G8" s="43"/>
    </row>
    <row r="9" spans="1:7" ht="12.75">
      <c r="A9" s="95" t="s">
        <v>73</v>
      </c>
      <c r="B9" s="76">
        <v>12</v>
      </c>
      <c r="C9" s="42"/>
      <c r="D9" s="96">
        <v>99086</v>
      </c>
      <c r="E9" s="91"/>
      <c r="F9" s="258">
        <f>104671-44</f>
        <v>104627</v>
      </c>
      <c r="G9" s="43"/>
    </row>
    <row r="10" spans="1:7" ht="12.75">
      <c r="A10" s="97" t="s">
        <v>31</v>
      </c>
      <c r="B10" s="76">
        <v>13</v>
      </c>
      <c r="C10" s="42"/>
      <c r="D10" s="96">
        <v>194</v>
      </c>
      <c r="E10" s="96"/>
      <c r="F10" s="258">
        <v>332</v>
      </c>
      <c r="G10" s="43"/>
    </row>
    <row r="11" spans="1:7" ht="12.75">
      <c r="A11" s="259" t="s">
        <v>77</v>
      </c>
      <c r="B11" s="266">
        <v>14</v>
      </c>
      <c r="C11" s="255"/>
      <c r="D11" s="258">
        <v>0</v>
      </c>
      <c r="E11" s="258"/>
      <c r="F11" s="258">
        <v>305</v>
      </c>
      <c r="G11" s="256"/>
    </row>
    <row r="12" spans="1:7" ht="12.75">
      <c r="A12" s="97" t="s">
        <v>35</v>
      </c>
      <c r="B12" s="76"/>
      <c r="C12" s="42"/>
      <c r="D12" s="96">
        <v>4</v>
      </c>
      <c r="E12" s="96"/>
      <c r="F12" s="258">
        <v>4</v>
      </c>
      <c r="G12" s="43"/>
    </row>
    <row r="13" spans="1:8" ht="12.75">
      <c r="A13" s="97" t="s">
        <v>83</v>
      </c>
      <c r="B13" s="76"/>
      <c r="C13" s="42"/>
      <c r="D13" s="96">
        <v>1963</v>
      </c>
      <c r="E13" s="96"/>
      <c r="F13" s="258">
        <v>1963</v>
      </c>
      <c r="G13" s="64"/>
      <c r="H13" s="288"/>
    </row>
    <row r="14" spans="1:7" ht="12.75">
      <c r="A14" s="91"/>
      <c r="B14" s="70"/>
      <c r="C14" s="42"/>
      <c r="D14" s="98">
        <f>SUM(D9:D13)</f>
        <v>101247</v>
      </c>
      <c r="E14" s="99"/>
      <c r="F14" s="98">
        <f>SUM(F9:F13)</f>
        <v>107231</v>
      </c>
      <c r="G14" s="43"/>
    </row>
    <row r="15" spans="1:7" ht="12.75">
      <c r="A15" s="186" t="s">
        <v>11</v>
      </c>
      <c r="B15" s="70"/>
      <c r="C15" s="42"/>
      <c r="D15" s="99"/>
      <c r="E15" s="99"/>
      <c r="F15" s="99"/>
      <c r="G15" s="43"/>
    </row>
    <row r="16" spans="1:7" ht="12.75">
      <c r="A16" s="95" t="s">
        <v>8</v>
      </c>
      <c r="B16" s="76">
        <v>15</v>
      </c>
      <c r="C16" s="77"/>
      <c r="D16" s="63">
        <v>26548</v>
      </c>
      <c r="E16" s="63"/>
      <c r="F16" s="63">
        <v>34155</v>
      </c>
      <c r="G16" s="43"/>
    </row>
    <row r="17" spans="1:7" ht="12.75">
      <c r="A17" s="95" t="s">
        <v>103</v>
      </c>
      <c r="B17" s="76">
        <v>16</v>
      </c>
      <c r="C17" s="77"/>
      <c r="D17" s="63">
        <v>2459</v>
      </c>
      <c r="E17" s="63"/>
      <c r="F17" s="63">
        <v>1595</v>
      </c>
      <c r="G17" s="43"/>
    </row>
    <row r="18" spans="1:7" ht="12.75">
      <c r="A18" s="95" t="s">
        <v>18</v>
      </c>
      <c r="B18" s="76">
        <v>17</v>
      </c>
      <c r="C18" s="77"/>
      <c r="D18" s="63">
        <v>10</v>
      </c>
      <c r="E18" s="63"/>
      <c r="F18" s="63">
        <v>16</v>
      </c>
      <c r="G18" s="43"/>
    </row>
    <row r="19" spans="1:7" ht="12.75">
      <c r="A19" s="91" t="s">
        <v>32</v>
      </c>
      <c r="B19" s="266">
        <v>18</v>
      </c>
      <c r="C19" s="77"/>
      <c r="D19" s="63">
        <v>2954</v>
      </c>
      <c r="E19" s="63"/>
      <c r="F19" s="63">
        <v>8173</v>
      </c>
      <c r="G19" s="64"/>
    </row>
    <row r="20" spans="1:7" ht="12.75">
      <c r="A20" s="95" t="s">
        <v>49</v>
      </c>
      <c r="B20" s="266">
        <v>19</v>
      </c>
      <c r="C20" s="77"/>
      <c r="D20" s="63">
        <v>1207</v>
      </c>
      <c r="E20" s="63"/>
      <c r="F20" s="63">
        <v>1060</v>
      </c>
      <c r="G20" s="43"/>
    </row>
    <row r="21" spans="1:7" ht="12.75">
      <c r="A21" s="265"/>
      <c r="B21" s="267"/>
      <c r="C21" s="255"/>
      <c r="D21" s="98">
        <f>SUM(D16:D20)</f>
        <v>33178</v>
      </c>
      <c r="E21" s="99"/>
      <c r="F21" s="98">
        <f>SUM(F16:F20)</f>
        <v>44999</v>
      </c>
      <c r="G21" s="43"/>
    </row>
    <row r="22" spans="1:7" s="253" customFormat="1" ht="12.75">
      <c r="A22" s="265"/>
      <c r="B22" s="267"/>
      <c r="C22" s="255"/>
      <c r="D22" s="99"/>
      <c r="E22" s="99"/>
      <c r="F22" s="99"/>
      <c r="G22" s="256"/>
    </row>
    <row r="23" spans="1:7" s="253" customFormat="1" ht="12.75">
      <c r="A23" s="284" t="s">
        <v>140</v>
      </c>
      <c r="B23" s="285">
        <v>20</v>
      </c>
      <c r="C23" s="255"/>
      <c r="D23" s="286">
        <v>0</v>
      </c>
      <c r="E23" s="99"/>
      <c r="F23" s="286">
        <v>44</v>
      </c>
      <c r="G23" s="256"/>
    </row>
    <row r="24" spans="1:7" ht="12.75">
      <c r="A24" s="95"/>
      <c r="B24" s="266"/>
      <c r="C24" s="77"/>
      <c r="D24" s="64"/>
      <c r="E24" s="64"/>
      <c r="F24" s="64"/>
      <c r="G24" s="43"/>
    </row>
    <row r="25" spans="1:7" ht="15.75" thickBot="1">
      <c r="A25" s="186" t="s">
        <v>97</v>
      </c>
      <c r="B25" s="70"/>
      <c r="C25" s="42"/>
      <c r="D25" s="100">
        <f>SUM(D14+D21)+D23</f>
        <v>134425</v>
      </c>
      <c r="E25" s="99"/>
      <c r="F25" s="100">
        <f>SUM(F14+F21)+F23</f>
        <v>152274</v>
      </c>
      <c r="G25" s="43"/>
    </row>
    <row r="26" spans="1:7" ht="15.75" thickTop="1">
      <c r="A26" s="95"/>
      <c r="B26" s="76"/>
      <c r="C26" s="77"/>
      <c r="D26" s="91"/>
      <c r="E26" s="91"/>
      <c r="F26" s="91"/>
      <c r="G26" s="43"/>
    </row>
    <row r="27" spans="1:7" ht="12.75">
      <c r="A27" s="186" t="s">
        <v>16</v>
      </c>
      <c r="B27" s="74"/>
      <c r="C27" s="74"/>
      <c r="D27" s="86"/>
      <c r="E27" s="94"/>
      <c r="F27" s="86"/>
      <c r="G27" s="43"/>
    </row>
    <row r="28" spans="1:7" ht="12.75">
      <c r="A28" s="189" t="s">
        <v>100</v>
      </c>
      <c r="B28" s="74"/>
      <c r="C28" s="74"/>
      <c r="D28" s="86"/>
      <c r="E28" s="94"/>
      <c r="F28" s="86"/>
      <c r="G28" s="43"/>
    </row>
    <row r="29" spans="1:7" ht="29.25">
      <c r="A29" s="190" t="s">
        <v>92</v>
      </c>
      <c r="B29" s="74"/>
      <c r="C29" s="74"/>
      <c r="D29" s="86"/>
      <c r="E29" s="94"/>
      <c r="F29" s="86"/>
      <c r="G29" s="43"/>
    </row>
    <row r="30" spans="1:7" ht="12.75">
      <c r="A30" s="95" t="s">
        <v>36</v>
      </c>
      <c r="B30" s="75"/>
      <c r="C30" s="42"/>
      <c r="D30" s="63">
        <v>2654</v>
      </c>
      <c r="E30" s="63"/>
      <c r="F30" s="63">
        <v>2654</v>
      </c>
      <c r="G30" s="43"/>
    </row>
    <row r="31" spans="1:7" ht="12.75">
      <c r="A31" s="95" t="s">
        <v>54</v>
      </c>
      <c r="B31" s="75"/>
      <c r="C31" s="42"/>
      <c r="D31" s="63">
        <v>-3575</v>
      </c>
      <c r="E31" s="63"/>
      <c r="F31" s="63">
        <v>-3575</v>
      </c>
      <c r="G31" s="43"/>
    </row>
    <row r="32" spans="1:7" ht="12.75">
      <c r="A32" s="95" t="s">
        <v>80</v>
      </c>
      <c r="B32" s="75"/>
      <c r="C32" s="42"/>
      <c r="D32" s="63">
        <v>303</v>
      </c>
      <c r="E32" s="63"/>
      <c r="F32" s="63">
        <v>303</v>
      </c>
      <c r="G32" s="43"/>
    </row>
    <row r="33" spans="1:7" ht="12.75">
      <c r="A33" s="95" t="s">
        <v>129</v>
      </c>
      <c r="B33" s="70"/>
      <c r="C33" s="42"/>
      <c r="D33" s="63">
        <v>76639</v>
      </c>
      <c r="E33" s="63"/>
      <c r="F33" s="63">
        <f>65951+19</f>
        <v>65970</v>
      </c>
      <c r="G33" s="43"/>
    </row>
    <row r="34" spans="1:7" ht="12.75">
      <c r="A34" s="95" t="s">
        <v>101</v>
      </c>
      <c r="B34" s="70"/>
      <c r="C34" s="42"/>
      <c r="D34" s="63">
        <v>2265</v>
      </c>
      <c r="E34" s="63"/>
      <c r="F34" s="63">
        <v>471</v>
      </c>
      <c r="G34" s="43"/>
    </row>
    <row r="35" spans="1:6" ht="12.75">
      <c r="A35" s="43"/>
      <c r="B35" s="76"/>
      <c r="C35" s="42"/>
      <c r="D35" s="101">
        <f>SUM(D30:D34)</f>
        <v>78286</v>
      </c>
      <c r="E35" s="102"/>
      <c r="F35" s="101">
        <f>SUM(F30:F34)</f>
        <v>65823</v>
      </c>
    </row>
    <row r="36" spans="1:6" ht="5.25" customHeight="1">
      <c r="A36" s="43"/>
      <c r="B36" s="76"/>
      <c r="C36" s="42"/>
      <c r="D36" s="102"/>
      <c r="E36" s="102"/>
      <c r="F36" s="102"/>
    </row>
    <row r="37" spans="1:6" ht="12.75">
      <c r="A37" s="138" t="s">
        <v>108</v>
      </c>
      <c r="B37" s="76"/>
      <c r="C37" s="42"/>
      <c r="D37" s="102">
        <v>-57</v>
      </c>
      <c r="E37" s="102"/>
      <c r="F37" s="102">
        <v>-25</v>
      </c>
    </row>
    <row r="38" spans="1:6" ht="6" customHeight="1">
      <c r="A38" s="186"/>
      <c r="B38" s="76"/>
      <c r="C38" s="42"/>
      <c r="D38" s="102"/>
      <c r="E38" s="102"/>
      <c r="F38" s="102"/>
    </row>
    <row r="39" spans="1:6" ht="20.25" customHeight="1">
      <c r="A39" s="189" t="s">
        <v>84</v>
      </c>
      <c r="B39" s="225">
        <v>21</v>
      </c>
      <c r="C39" s="42"/>
      <c r="D39" s="215">
        <f>D37+D35</f>
        <v>78229</v>
      </c>
      <c r="E39" s="102"/>
      <c r="F39" s="215">
        <f>F37+F35</f>
        <v>65798</v>
      </c>
    </row>
    <row r="40" spans="1:6" ht="12.75">
      <c r="A40" s="191"/>
      <c r="B40" s="70"/>
      <c r="C40" s="42"/>
      <c r="D40" s="102"/>
      <c r="E40" s="102"/>
      <c r="F40" s="102"/>
    </row>
    <row r="41" spans="1:6" ht="12.75">
      <c r="A41" s="186" t="s">
        <v>50</v>
      </c>
      <c r="B41" s="75"/>
      <c r="C41" s="42"/>
      <c r="D41" s="102"/>
      <c r="E41" s="102"/>
      <c r="F41" s="102"/>
    </row>
    <row r="42" spans="1:6" ht="12.75">
      <c r="A42" s="95" t="s">
        <v>93</v>
      </c>
      <c r="B42" s="75">
        <v>22</v>
      </c>
      <c r="C42" s="42"/>
      <c r="D42" s="103">
        <v>13553</v>
      </c>
      <c r="E42" s="102"/>
      <c r="F42" s="103">
        <v>17759</v>
      </c>
    </row>
    <row r="43" spans="1:6" ht="12.75">
      <c r="A43" s="95" t="s">
        <v>55</v>
      </c>
      <c r="B43" s="75">
        <v>23</v>
      </c>
      <c r="C43" s="42"/>
      <c r="D43" s="63">
        <v>85</v>
      </c>
      <c r="E43" s="63"/>
      <c r="F43" s="63">
        <v>149</v>
      </c>
    </row>
    <row r="44" spans="1:6" ht="12.75">
      <c r="A44" s="95" t="s">
        <v>69</v>
      </c>
      <c r="B44" s="75">
        <v>24</v>
      </c>
      <c r="C44" s="42"/>
      <c r="D44" s="103">
        <v>156</v>
      </c>
      <c r="E44" s="102"/>
      <c r="F44" s="103">
        <v>305</v>
      </c>
    </row>
    <row r="45" spans="1:7" ht="12.75">
      <c r="A45" s="83" t="s">
        <v>67</v>
      </c>
      <c r="B45" s="75"/>
      <c r="C45" s="42"/>
      <c r="D45" s="63">
        <v>1687</v>
      </c>
      <c r="E45" s="63"/>
      <c r="F45" s="63">
        <v>1425</v>
      </c>
      <c r="G45" s="43"/>
    </row>
    <row r="46" spans="1:7" ht="12.75">
      <c r="A46" s="257" t="s">
        <v>145</v>
      </c>
      <c r="B46" s="75">
        <v>25</v>
      </c>
      <c r="C46" s="42"/>
      <c r="D46" s="63">
        <v>224</v>
      </c>
      <c r="E46" s="63"/>
      <c r="F46" s="63">
        <v>261</v>
      </c>
      <c r="G46" s="43"/>
    </row>
    <row r="47" spans="3:7" ht="12.75">
      <c r="C47" s="193"/>
      <c r="D47" s="101">
        <f>SUM(D42:D46)</f>
        <v>15705</v>
      </c>
      <c r="E47" s="102"/>
      <c r="F47" s="101">
        <f>SUM(F42:F46)</f>
        <v>19899</v>
      </c>
      <c r="G47" s="43"/>
    </row>
    <row r="48" spans="3:7" ht="12.75">
      <c r="C48" s="193"/>
      <c r="D48" s="102"/>
      <c r="E48" s="102"/>
      <c r="F48" s="102"/>
      <c r="G48" s="43"/>
    </row>
    <row r="49" spans="1:7" ht="12.75">
      <c r="A49" s="186" t="s">
        <v>33</v>
      </c>
      <c r="B49" s="192"/>
      <c r="C49" s="193"/>
      <c r="D49" s="91"/>
      <c r="E49" s="91"/>
      <c r="F49" s="91"/>
      <c r="G49" s="43"/>
    </row>
    <row r="50" spans="1:7" ht="12.75">
      <c r="A50" s="104" t="s">
        <v>94</v>
      </c>
      <c r="B50" s="76">
        <v>26</v>
      </c>
      <c r="C50" s="193"/>
      <c r="D50" s="63">
        <v>3913</v>
      </c>
      <c r="E50" s="91"/>
      <c r="F50" s="63">
        <v>14953</v>
      </c>
      <c r="G50" s="43"/>
    </row>
    <row r="51" spans="1:7" ht="12.75">
      <c r="A51" s="104" t="s">
        <v>51</v>
      </c>
      <c r="B51" s="76">
        <v>22</v>
      </c>
      <c r="C51" s="77"/>
      <c r="D51" s="63">
        <v>8247</v>
      </c>
      <c r="E51" s="91"/>
      <c r="F51" s="63">
        <v>7595</v>
      </c>
      <c r="G51" s="43"/>
    </row>
    <row r="52" spans="1:7" ht="12.75">
      <c r="A52" s="104" t="s">
        <v>19</v>
      </c>
      <c r="B52" s="76">
        <v>27</v>
      </c>
      <c r="C52" s="193"/>
      <c r="D52" s="63">
        <v>12747</v>
      </c>
      <c r="E52" s="105"/>
      <c r="F52" s="63">
        <v>24357</v>
      </c>
      <c r="G52" s="43"/>
    </row>
    <row r="53" spans="1:7" ht="12.75">
      <c r="A53" s="104" t="s">
        <v>20</v>
      </c>
      <c r="B53" s="76">
        <v>28</v>
      </c>
      <c r="C53" s="77"/>
      <c r="D53" s="63">
        <v>11024</v>
      </c>
      <c r="E53" s="91"/>
      <c r="F53" s="63">
        <v>16411</v>
      </c>
      <c r="G53" s="43"/>
    </row>
    <row r="54" spans="1:7" ht="12.75">
      <c r="A54" s="104" t="s">
        <v>65</v>
      </c>
      <c r="B54" s="76">
        <v>29</v>
      </c>
      <c r="C54" s="77"/>
      <c r="D54" s="63">
        <v>1646</v>
      </c>
      <c r="E54" s="105"/>
      <c r="F54" s="63">
        <v>1708</v>
      </c>
      <c r="G54" s="43"/>
    </row>
    <row r="55" spans="1:7" ht="12.75">
      <c r="A55" s="104" t="s">
        <v>56</v>
      </c>
      <c r="B55" s="76">
        <v>30</v>
      </c>
      <c r="C55" s="77"/>
      <c r="D55" s="63">
        <v>304</v>
      </c>
      <c r="E55" s="105"/>
      <c r="F55" s="63">
        <v>383</v>
      </c>
      <c r="G55" s="43"/>
    </row>
    <row r="56" spans="1:7" ht="12.75">
      <c r="A56" s="104" t="s">
        <v>34</v>
      </c>
      <c r="B56" s="266" t="s">
        <v>162</v>
      </c>
      <c r="C56" s="42"/>
      <c r="D56" s="63">
        <v>2610</v>
      </c>
      <c r="E56" s="105"/>
      <c r="F56" s="63">
        <v>1170</v>
      </c>
      <c r="G56" s="43"/>
    </row>
    <row r="57" spans="2:7" ht="18" customHeight="1">
      <c r="B57" s="70"/>
      <c r="C57" s="42"/>
      <c r="D57" s="101">
        <f>SUM(D50:D56)</f>
        <v>40491</v>
      </c>
      <c r="E57" s="102"/>
      <c r="F57" s="101">
        <f>SUM(F50:F56)</f>
        <v>66577</v>
      </c>
      <c r="G57" s="43"/>
    </row>
    <row r="58" spans="1:7" ht="12.75">
      <c r="A58" s="189" t="s">
        <v>98</v>
      </c>
      <c r="B58" s="70"/>
      <c r="C58" s="42"/>
      <c r="D58" s="137">
        <f>D47+D57</f>
        <v>56196</v>
      </c>
      <c r="E58" s="99"/>
      <c r="F58" s="137">
        <f>F47+F57</f>
        <v>86476</v>
      </c>
      <c r="G58" s="43"/>
    </row>
    <row r="59" spans="1:7" ht="12.75">
      <c r="A59" s="186"/>
      <c r="B59" s="70"/>
      <c r="C59" s="42"/>
      <c r="D59" s="99"/>
      <c r="E59" s="99"/>
      <c r="F59" s="99"/>
      <c r="G59" s="43"/>
    </row>
    <row r="60" spans="1:6" ht="15.75" thickBot="1">
      <c r="A60" s="186" t="s">
        <v>99</v>
      </c>
      <c r="D60" s="106">
        <f>D39+D58</f>
        <v>134425</v>
      </c>
      <c r="E60" s="102"/>
      <c r="F60" s="106">
        <f>F39+F58</f>
        <v>152274</v>
      </c>
    </row>
    <row r="61" spans="1:6" ht="15.75" thickTop="1">
      <c r="A61" s="93"/>
      <c r="D61" s="91"/>
      <c r="E61" s="91"/>
      <c r="F61" s="91"/>
    </row>
    <row r="62" spans="1:6" ht="12.75">
      <c r="A62" s="91"/>
      <c r="D62" s="68"/>
      <c r="E62" s="91"/>
      <c r="F62" s="68"/>
    </row>
    <row r="63" spans="1:7" ht="12.75">
      <c r="A63" s="219"/>
      <c r="B63" s="74"/>
      <c r="C63" s="74"/>
      <c r="D63" s="74"/>
      <c r="E63" s="35"/>
      <c r="F63" s="74"/>
      <c r="G63" s="43"/>
    </row>
    <row r="64" spans="1:7" ht="12.75">
      <c r="A64" s="214"/>
      <c r="B64" s="74"/>
      <c r="C64" s="74"/>
      <c r="D64" s="74"/>
      <c r="E64" s="35"/>
      <c r="F64" s="74"/>
      <c r="G64" s="41"/>
    </row>
    <row r="65" spans="1:7" ht="12.75">
      <c r="A65" s="220"/>
      <c r="B65" s="74"/>
      <c r="C65" s="74"/>
      <c r="D65" s="74"/>
      <c r="E65" s="35"/>
      <c r="F65" s="74"/>
      <c r="G65" s="41"/>
    </row>
    <row r="66" spans="1:7" ht="12.75">
      <c r="A66" s="221"/>
      <c r="B66" s="74"/>
      <c r="C66" s="74"/>
      <c r="D66" s="74"/>
      <c r="E66" s="35"/>
      <c r="F66" s="74"/>
      <c r="G66" s="41"/>
    </row>
    <row r="67" spans="1:7" ht="12.75">
      <c r="A67" s="221"/>
      <c r="B67" s="74"/>
      <c r="C67" s="74"/>
      <c r="D67" s="74"/>
      <c r="E67" s="35"/>
      <c r="F67" s="74"/>
      <c r="G67" s="41"/>
    </row>
    <row r="68" spans="1:7" ht="12.75">
      <c r="A68" s="221"/>
      <c r="B68" s="74"/>
      <c r="C68" s="74"/>
      <c r="D68" s="74"/>
      <c r="E68" s="35"/>
      <c r="F68" s="74"/>
      <c r="G68" s="41"/>
    </row>
    <row r="69" spans="1:7" ht="12.75">
      <c r="A69" s="65"/>
      <c r="B69" s="74"/>
      <c r="C69" s="74"/>
      <c r="D69" s="74"/>
      <c r="E69" s="35"/>
      <c r="F69" s="74"/>
      <c r="G69" s="41"/>
    </row>
    <row r="70" spans="1:6" ht="12.75">
      <c r="A70" s="88" t="s">
        <v>148</v>
      </c>
      <c r="C70" s="88" t="s">
        <v>111</v>
      </c>
      <c r="D70" s="91"/>
      <c r="E70" s="69"/>
      <c r="F70" s="91"/>
    </row>
    <row r="71" spans="1:7" ht="12.75">
      <c r="A71" s="89" t="s">
        <v>39</v>
      </c>
      <c r="D71" s="23"/>
      <c r="E71" s="69"/>
      <c r="F71" s="295" t="s">
        <v>112</v>
      </c>
      <c r="G71" s="295"/>
    </row>
    <row r="72" spans="1:7" ht="12.75">
      <c r="A72" s="90"/>
      <c r="B72" s="76"/>
      <c r="C72" s="77"/>
      <c r="D72" s="91"/>
      <c r="E72" s="91"/>
      <c r="F72" s="91"/>
      <c r="G72" s="41"/>
    </row>
    <row r="73" spans="1:6" ht="12.75">
      <c r="A73" s="23"/>
      <c r="D73" s="91"/>
      <c r="E73" s="91"/>
      <c r="F73" s="91"/>
    </row>
    <row r="74" spans="1:6" ht="12.75">
      <c r="A74" s="23"/>
      <c r="B74" s="107"/>
      <c r="C74" s="23"/>
      <c r="D74" s="91"/>
      <c r="E74" s="91"/>
      <c r="F74" s="91"/>
    </row>
    <row r="75" spans="1:6" ht="12.75">
      <c r="A75" s="23"/>
      <c r="B75" s="107"/>
      <c r="C75" s="23"/>
      <c r="D75" s="91"/>
      <c r="E75" s="91"/>
      <c r="F75" s="91"/>
    </row>
    <row r="76" spans="1:6" ht="12.75">
      <c r="A76" s="23"/>
      <c r="B76" s="107"/>
      <c r="C76" s="23"/>
      <c r="D76" s="91"/>
      <c r="E76" s="91"/>
      <c r="F76" s="91"/>
    </row>
    <row r="77" spans="1:6" ht="12.75">
      <c r="A77" s="23"/>
      <c r="B77" s="107"/>
      <c r="C77" s="23"/>
      <c r="D77" s="91"/>
      <c r="E77" s="91"/>
      <c r="F77" s="91"/>
    </row>
    <row r="78" spans="1:6" ht="12.75">
      <c r="A78" s="23"/>
      <c r="B78" s="107"/>
      <c r="C78" s="23"/>
      <c r="D78" s="91"/>
      <c r="E78" s="91"/>
      <c r="F78" s="91"/>
    </row>
    <row r="79" spans="1:6" ht="12.75">
      <c r="A79" s="23"/>
      <c r="B79" s="107"/>
      <c r="C79" s="23"/>
      <c r="D79" s="91"/>
      <c r="E79" s="91"/>
      <c r="F79" s="91"/>
    </row>
    <row r="80" spans="1:6" ht="12.75">
      <c r="A80" s="23"/>
      <c r="B80" s="107"/>
      <c r="C80" s="23"/>
      <c r="D80" s="91"/>
      <c r="E80" s="91"/>
      <c r="F80" s="91"/>
    </row>
    <row r="81" spans="1:6" ht="12.75">
      <c r="A81" s="23"/>
      <c r="B81" s="107"/>
      <c r="C81" s="23"/>
      <c r="D81" s="91"/>
      <c r="E81" s="91"/>
      <c r="F81" s="91"/>
    </row>
    <row r="82" spans="1:6" ht="12.75">
      <c r="A82" s="23"/>
      <c r="B82" s="107"/>
      <c r="C82" s="23"/>
      <c r="D82" s="91"/>
      <c r="E82" s="91"/>
      <c r="F82" s="91"/>
    </row>
    <row r="83" spans="1:6" ht="12.75">
      <c r="A83" s="23"/>
      <c r="B83" s="107"/>
      <c r="C83" s="23"/>
      <c r="D83" s="91"/>
      <c r="E83" s="91"/>
      <c r="F83" s="91"/>
    </row>
    <row r="84" spans="1:6" ht="12.75">
      <c r="A84" s="23"/>
      <c r="B84" s="107"/>
      <c r="C84" s="23"/>
      <c r="D84" s="91"/>
      <c r="E84" s="91"/>
      <c r="F84" s="91"/>
    </row>
    <row r="85" spans="1:6" ht="12.75">
      <c r="A85" s="23"/>
      <c r="B85" s="107"/>
      <c r="C85" s="23"/>
      <c r="D85" s="91"/>
      <c r="E85" s="91"/>
      <c r="F85" s="91"/>
    </row>
    <row r="86" spans="1:6" ht="12.75">
      <c r="A86" s="23"/>
      <c r="B86" s="107"/>
      <c r="C86" s="23"/>
      <c r="D86" s="91"/>
      <c r="E86" s="91"/>
      <c r="F86" s="91"/>
    </row>
    <row r="87" spans="1:6" ht="12.75">
      <c r="A87" s="23"/>
      <c r="B87" s="107"/>
      <c r="C87" s="23"/>
      <c r="D87" s="91"/>
      <c r="E87" s="91"/>
      <c r="F87" s="91"/>
    </row>
    <row r="88" spans="1:6" ht="12.75">
      <c r="A88" s="23"/>
      <c r="B88" s="107"/>
      <c r="C88" s="23"/>
      <c r="D88" s="91"/>
      <c r="E88" s="91"/>
      <c r="F88" s="91"/>
    </row>
    <row r="89" spans="1:6" ht="12.75">
      <c r="A89" s="23"/>
      <c r="B89" s="107"/>
      <c r="C89" s="23"/>
      <c r="D89" s="91"/>
      <c r="E89" s="91"/>
      <c r="F89" s="91"/>
    </row>
    <row r="90" spans="1:6" ht="12.75">
      <c r="A90" s="23"/>
      <c r="B90" s="107"/>
      <c r="C90" s="23"/>
      <c r="D90" s="91"/>
      <c r="E90" s="91"/>
      <c r="F90" s="91"/>
    </row>
    <row r="91" spans="1:6" ht="12.75">
      <c r="A91" s="23"/>
      <c r="B91" s="107"/>
      <c r="C91" s="23"/>
      <c r="D91" s="91"/>
      <c r="E91" s="91"/>
      <c r="F91" s="91"/>
    </row>
    <row r="92" spans="1:6" ht="12.75">
      <c r="A92" s="23"/>
      <c r="B92" s="107"/>
      <c r="C92" s="23"/>
      <c r="D92" s="91"/>
      <c r="E92" s="91"/>
      <c r="F92" s="91"/>
    </row>
    <row r="93" spans="1:6" ht="12.75">
      <c r="A93" s="23"/>
      <c r="B93" s="107"/>
      <c r="C93" s="23"/>
      <c r="D93" s="91"/>
      <c r="E93" s="91"/>
      <c r="F93" s="91"/>
    </row>
    <row r="94" spans="1:6" ht="12.75">
      <c r="A94" s="23"/>
      <c r="B94" s="107"/>
      <c r="C94" s="23"/>
      <c r="D94" s="91"/>
      <c r="E94" s="91"/>
      <c r="F94" s="91"/>
    </row>
    <row r="95" spans="1:6" ht="12.75">
      <c r="A95" s="23"/>
      <c r="B95" s="107"/>
      <c r="C95" s="23"/>
      <c r="D95" s="91"/>
      <c r="E95" s="91"/>
      <c r="F95" s="91"/>
    </row>
    <row r="96" spans="1:6" ht="12.75">
      <c r="A96" s="23"/>
      <c r="B96" s="107"/>
      <c r="C96" s="23"/>
      <c r="D96" s="91"/>
      <c r="E96" s="91"/>
      <c r="F96" s="91"/>
    </row>
    <row r="97" spans="1:6" ht="12.75">
      <c r="A97" s="23"/>
      <c r="B97" s="107"/>
      <c r="C97" s="23"/>
      <c r="D97" s="91"/>
      <c r="E97" s="91"/>
      <c r="F97" s="91"/>
    </row>
    <row r="98" spans="1:6" ht="12.75">
      <c r="A98" s="23"/>
      <c r="B98" s="107"/>
      <c r="C98" s="23"/>
      <c r="D98" s="91"/>
      <c r="E98" s="91"/>
      <c r="F98" s="91"/>
    </row>
    <row r="99" spans="1:6" ht="12.75">
      <c r="A99" s="23"/>
      <c r="B99" s="107"/>
      <c r="C99" s="23"/>
      <c r="D99" s="91"/>
      <c r="E99" s="91"/>
      <c r="F99" s="91"/>
    </row>
    <row r="100" spans="1:6" ht="12.75">
      <c r="A100" s="23"/>
      <c r="B100" s="107"/>
      <c r="C100" s="23"/>
      <c r="D100" s="91"/>
      <c r="E100" s="91"/>
      <c r="F100" s="91"/>
    </row>
    <row r="101" spans="1:6" ht="12.75">
      <c r="A101" s="23"/>
      <c r="B101" s="107"/>
      <c r="C101" s="23"/>
      <c r="D101" s="91"/>
      <c r="E101" s="91"/>
      <c r="F101" s="91"/>
    </row>
    <row r="102" spans="2:3" ht="12.75">
      <c r="B102" s="71"/>
      <c r="C102" s="20"/>
    </row>
    <row r="103" spans="2:3" ht="12.75">
      <c r="B103" s="71"/>
      <c r="C103" s="20"/>
    </row>
    <row r="104" spans="2:3" ht="12.75">
      <c r="B104" s="71"/>
      <c r="C104" s="20"/>
    </row>
  </sheetData>
  <mergeCells count="1">
    <mergeCell ref="F71:G71"/>
  </mergeCells>
  <printOptions horizontalCentered="1"/>
  <pageMargins left="0.9448818897637796" right="0.35433070866141736" top="0.3937007874015748" bottom="0.2755905511811024" header="0.35433070866141736" footer="0.2362204724409449"/>
  <pageSetup blackAndWhite="1" firstPageNumber="2" useFirstPageNumber="1" horizontalDpi="600" verticalDpi="600" orientation="portrait" paperSize="9" scale="67" r:id="rId1"/>
  <headerFooter alignWithMargins="0">
    <oddFooter>&amp;R&amp;P</oddFooter>
  </headerFooter>
  <colBreaks count="1" manualBreakCount="1">
    <brk id="7" max="1638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1"/>
  <sheetViews>
    <sheetView view="pageBreakPreview" zoomScaleSheetLayoutView="100" workbookViewId="0" topLeftCell="A1">
      <selection activeCell="E47" sqref="E47"/>
    </sheetView>
  </sheetViews>
  <sheetFormatPr defaultColWidth="7.8515625" defaultRowHeight="12.75"/>
  <cols>
    <col min="1" max="1" width="65.7109375" style="33" customWidth="1"/>
    <col min="2" max="2" width="11.00390625" style="17" bestFit="1" customWidth="1"/>
    <col min="3" max="3" width="17.00390625" style="18" customWidth="1"/>
    <col min="4" max="4" width="2.28125" style="10" customWidth="1"/>
    <col min="5" max="5" width="17.00390625" style="18" customWidth="1"/>
    <col min="6" max="6" width="2.00390625" style="10" customWidth="1"/>
    <col min="7" max="7" width="8.140625" style="3" customWidth="1"/>
    <col min="8" max="8" width="23.8515625" style="9" customWidth="1"/>
    <col min="9" max="9" width="10.57421875" style="9" customWidth="1"/>
    <col min="10" max="10" width="13.28125" style="9" customWidth="1"/>
    <col min="11" max="12" width="9.140625" style="9" customWidth="1"/>
    <col min="13" max="16384" width="7.8515625" style="9" customWidth="1"/>
  </cols>
  <sheetData>
    <row r="1" spans="1:8" s="4" customFormat="1" ht="15">
      <c r="A1" s="297" t="str">
        <f>'Cover '!A1</f>
        <v>ГРУПА НЕОХИМ</v>
      </c>
      <c r="B1" s="298"/>
      <c r="C1" s="298"/>
      <c r="D1" s="298"/>
      <c r="E1" s="298"/>
      <c r="F1" s="28"/>
      <c r="G1" s="3"/>
      <c r="H1" s="29"/>
    </row>
    <row r="2" spans="1:7" s="6" customFormat="1" ht="15">
      <c r="A2" s="299" t="s">
        <v>95</v>
      </c>
      <c r="B2" s="300"/>
      <c r="C2" s="300"/>
      <c r="D2" s="300"/>
      <c r="E2" s="300"/>
      <c r="F2" s="28"/>
      <c r="G2" s="5"/>
    </row>
    <row r="3" spans="1:7" s="6" customFormat="1" ht="15">
      <c r="A3" s="21" t="str">
        <f>'IS'!A3</f>
        <v>за годината, завършваща на 31 декември 2015 година</v>
      </c>
      <c r="B3" s="46"/>
      <c r="C3" s="28"/>
      <c r="D3" s="28"/>
      <c r="E3" s="28"/>
      <c r="F3" s="28"/>
      <c r="G3" s="5"/>
    </row>
    <row r="4" spans="1:7" s="6" customFormat="1" ht="15">
      <c r="A4" s="45"/>
      <c r="B4" s="46"/>
      <c r="C4" s="28"/>
      <c r="D4" s="28"/>
      <c r="E4" s="28"/>
      <c r="F4" s="28"/>
      <c r="G4" s="5"/>
    </row>
    <row r="5" spans="1:8" ht="10.5" customHeight="1">
      <c r="A5" s="108"/>
      <c r="B5" s="110"/>
      <c r="C5" s="82"/>
      <c r="D5" s="109"/>
      <c r="E5" s="82"/>
      <c r="F5" s="7"/>
      <c r="G5" s="8"/>
      <c r="H5" s="30"/>
    </row>
    <row r="6" spans="1:8" ht="18" customHeight="1">
      <c r="A6" s="201"/>
      <c r="B6" s="202" t="s">
        <v>4</v>
      </c>
      <c r="C6" s="203">
        <v>2015</v>
      </c>
      <c r="D6" s="203"/>
      <c r="E6" s="203">
        <v>2014</v>
      </c>
      <c r="F6" s="7"/>
      <c r="G6" s="204"/>
      <c r="H6" s="205"/>
    </row>
    <row r="7" spans="1:8" ht="20.25">
      <c r="A7" s="201"/>
      <c r="B7" s="206"/>
      <c r="C7" s="203" t="s">
        <v>96</v>
      </c>
      <c r="D7" s="203"/>
      <c r="E7" s="203" t="s">
        <v>96</v>
      </c>
      <c r="F7" s="7"/>
      <c r="G7" s="204"/>
      <c r="H7" s="205"/>
    </row>
    <row r="8" spans="1:10" ht="15">
      <c r="A8" s="125" t="s">
        <v>12</v>
      </c>
      <c r="B8" s="10"/>
      <c r="C8" s="13"/>
      <c r="D8" s="111"/>
      <c r="E8" s="13"/>
      <c r="F8" s="11"/>
      <c r="G8" s="207"/>
      <c r="H8" s="11"/>
      <c r="I8" s="12"/>
      <c r="J8" s="12"/>
    </row>
    <row r="9" spans="1:9" ht="15">
      <c r="A9" s="126" t="s">
        <v>5</v>
      </c>
      <c r="B9" s="10"/>
      <c r="C9" s="208">
        <v>304930</v>
      </c>
      <c r="D9" s="111"/>
      <c r="E9" s="208">
        <v>284810</v>
      </c>
      <c r="F9" s="11"/>
      <c r="G9" s="207"/>
      <c r="H9" s="11"/>
      <c r="I9" s="12"/>
    </row>
    <row r="10" spans="1:12" ht="15">
      <c r="A10" s="126" t="s">
        <v>6</v>
      </c>
      <c r="B10" s="10"/>
      <c r="C10" s="13">
        <v>-275584</v>
      </c>
      <c r="D10" s="111"/>
      <c r="E10" s="13">
        <v>-260071</v>
      </c>
      <c r="F10" s="11"/>
      <c r="G10" s="207"/>
      <c r="H10" s="11"/>
      <c r="I10" s="12"/>
      <c r="L10" s="12"/>
    </row>
    <row r="11" spans="1:12" ht="15">
      <c r="A11" s="126" t="s">
        <v>45</v>
      </c>
      <c r="B11" s="10"/>
      <c r="C11" s="13">
        <v>-22985</v>
      </c>
      <c r="D11" s="111"/>
      <c r="E11" s="13">
        <v>-23615</v>
      </c>
      <c r="F11" s="11"/>
      <c r="G11" s="207"/>
      <c r="H11" s="11"/>
      <c r="I11" s="12"/>
      <c r="L11" s="12"/>
    </row>
    <row r="12" spans="1:9" s="15" customFormat="1" ht="15">
      <c r="A12" s="126" t="s">
        <v>46</v>
      </c>
      <c r="B12" s="14"/>
      <c r="C12" s="13">
        <v>19554</v>
      </c>
      <c r="D12" s="111"/>
      <c r="E12" s="13">
        <v>10981</v>
      </c>
      <c r="F12" s="11"/>
      <c r="G12" s="209"/>
      <c r="H12" s="11"/>
      <c r="I12" s="12"/>
    </row>
    <row r="13" spans="1:9" s="15" customFormat="1" ht="15">
      <c r="A13" s="126" t="s">
        <v>37</v>
      </c>
      <c r="B13" s="14"/>
      <c r="C13" s="13">
        <v>-862</v>
      </c>
      <c r="D13" s="111"/>
      <c r="E13" s="13">
        <v>-8253</v>
      </c>
      <c r="F13" s="11"/>
      <c r="G13" s="209"/>
      <c r="H13" s="11"/>
      <c r="I13" s="12"/>
    </row>
    <row r="14" spans="1:9" s="15" customFormat="1" ht="15">
      <c r="A14" s="126" t="s">
        <v>7</v>
      </c>
      <c r="B14" s="14"/>
      <c r="C14" s="13">
        <v>-9</v>
      </c>
      <c r="D14" s="111"/>
      <c r="E14" s="13">
        <v>-17</v>
      </c>
      <c r="F14" s="11"/>
      <c r="G14" s="209"/>
      <c r="H14" s="11"/>
      <c r="I14" s="12"/>
    </row>
    <row r="15" spans="1:9" s="15" customFormat="1" ht="15">
      <c r="A15" s="126" t="s">
        <v>48</v>
      </c>
      <c r="B15" s="14"/>
      <c r="C15" s="13">
        <v>-755</v>
      </c>
      <c r="D15" s="111"/>
      <c r="E15" s="13">
        <v>-969</v>
      </c>
      <c r="F15" s="11"/>
      <c r="G15" s="209"/>
      <c r="H15" s="11"/>
      <c r="I15" s="12"/>
    </row>
    <row r="16" spans="1:9" s="15" customFormat="1" ht="15">
      <c r="A16" s="126" t="s">
        <v>44</v>
      </c>
      <c r="B16" s="14"/>
      <c r="C16" s="13">
        <v>3</v>
      </c>
      <c r="D16" s="111"/>
      <c r="E16" s="13">
        <v>36</v>
      </c>
      <c r="F16" s="11"/>
      <c r="G16" s="209"/>
      <c r="H16" s="11"/>
      <c r="I16" s="12"/>
    </row>
    <row r="17" spans="1:9" s="15" customFormat="1" ht="15">
      <c r="A17" s="226" t="s">
        <v>113</v>
      </c>
      <c r="B17" s="14"/>
      <c r="C17" s="13">
        <v>-3374</v>
      </c>
      <c r="D17" s="111"/>
      <c r="E17" s="13">
        <v>-607</v>
      </c>
      <c r="F17" s="11"/>
      <c r="G17" s="209"/>
      <c r="H17" s="11"/>
      <c r="I17" s="12"/>
    </row>
    <row r="18" spans="1:9" s="15" customFormat="1" ht="15">
      <c r="A18" s="125" t="s">
        <v>126</v>
      </c>
      <c r="B18" s="14"/>
      <c r="C18" s="127">
        <f>SUM(C9:C17)</f>
        <v>20918</v>
      </c>
      <c r="D18" s="113"/>
      <c r="E18" s="127">
        <f>SUM(E9:E17)</f>
        <v>2295</v>
      </c>
      <c r="F18" s="11"/>
      <c r="G18" s="209"/>
      <c r="H18" s="11"/>
      <c r="I18" s="12"/>
    </row>
    <row r="19" spans="1:9" ht="15">
      <c r="A19" s="126"/>
      <c r="B19" s="10"/>
      <c r="C19" s="13"/>
      <c r="D19" s="111"/>
      <c r="E19" s="13"/>
      <c r="F19" s="11"/>
      <c r="G19" s="209"/>
      <c r="H19" s="11"/>
      <c r="I19" s="12"/>
    </row>
    <row r="20" spans="1:9" ht="15">
      <c r="A20" s="125" t="s">
        <v>13</v>
      </c>
      <c r="B20" s="10"/>
      <c r="C20" s="13"/>
      <c r="D20" s="111"/>
      <c r="E20" s="13"/>
      <c r="F20" s="11"/>
      <c r="G20" s="209"/>
      <c r="H20" s="11"/>
      <c r="I20" s="12"/>
    </row>
    <row r="21" spans="1:9" ht="15">
      <c r="A21" s="126" t="s">
        <v>30</v>
      </c>
      <c r="B21" s="10"/>
      <c r="C21" s="13">
        <v>-5040</v>
      </c>
      <c r="D21" s="111"/>
      <c r="E21" s="13">
        <v>-5384</v>
      </c>
      <c r="F21" s="11"/>
      <c r="G21" s="209"/>
      <c r="H21" s="11"/>
      <c r="I21" s="12"/>
    </row>
    <row r="22" spans="1:9" ht="15">
      <c r="A22" s="126" t="s">
        <v>124</v>
      </c>
      <c r="B22" s="10"/>
      <c r="C22" s="13">
        <v>-1526</v>
      </c>
      <c r="D22" s="111"/>
      <c r="E22" s="13">
        <v>-63</v>
      </c>
      <c r="F22" s="11"/>
      <c r="G22" s="209"/>
      <c r="H22" s="11"/>
      <c r="I22" s="12"/>
    </row>
    <row r="23" spans="1:9" ht="15">
      <c r="A23" s="126" t="s">
        <v>29</v>
      </c>
      <c r="B23" s="10"/>
      <c r="C23" s="177">
        <v>1716</v>
      </c>
      <c r="D23" s="111"/>
      <c r="E23" s="177">
        <v>83</v>
      </c>
      <c r="F23" s="11"/>
      <c r="G23" s="209"/>
      <c r="H23" s="11"/>
      <c r="I23" s="12"/>
    </row>
    <row r="24" spans="1:9" ht="15.75" customHeight="1">
      <c r="A24" s="125" t="s">
        <v>40</v>
      </c>
      <c r="B24" s="10"/>
      <c r="C24" s="132">
        <f>SUM(C21:C23)</f>
        <v>-4850</v>
      </c>
      <c r="D24" s="113"/>
      <c r="E24" s="132">
        <f>SUM(E21:E23)</f>
        <v>-5364</v>
      </c>
      <c r="F24" s="11"/>
      <c r="G24" s="209"/>
      <c r="H24" s="11"/>
      <c r="I24" s="12"/>
    </row>
    <row r="25" spans="1:9" ht="15">
      <c r="A25" s="126"/>
      <c r="B25" s="10"/>
      <c r="C25" s="13"/>
      <c r="D25" s="111"/>
      <c r="E25" s="13"/>
      <c r="F25" s="11"/>
      <c r="G25" s="209"/>
      <c r="H25" s="11"/>
      <c r="I25" s="12"/>
    </row>
    <row r="26" spans="1:10" ht="15">
      <c r="A26" s="128" t="s">
        <v>14</v>
      </c>
      <c r="B26" s="10"/>
      <c r="C26" s="112"/>
      <c r="D26" s="113"/>
      <c r="E26" s="112"/>
      <c r="F26" s="31"/>
      <c r="G26" s="207"/>
      <c r="H26" s="11"/>
      <c r="I26" s="12"/>
      <c r="J26" s="12"/>
    </row>
    <row r="27" spans="1:10" ht="15">
      <c r="A27" s="126" t="s">
        <v>52</v>
      </c>
      <c r="B27" s="10"/>
      <c r="C27" s="13">
        <v>192680</v>
      </c>
      <c r="D27" s="111"/>
      <c r="E27" s="13">
        <v>150590</v>
      </c>
      <c r="F27" s="31"/>
      <c r="G27" s="207"/>
      <c r="H27" s="11"/>
      <c r="I27" s="12"/>
      <c r="J27" s="12"/>
    </row>
    <row r="28" spans="1:10" ht="15">
      <c r="A28" s="126" t="s">
        <v>53</v>
      </c>
      <c r="B28" s="10"/>
      <c r="C28" s="13">
        <v>-203700</v>
      </c>
      <c r="D28" s="111"/>
      <c r="E28" s="13">
        <v>-150560</v>
      </c>
      <c r="F28" s="31"/>
      <c r="G28" s="207"/>
      <c r="H28" s="11"/>
      <c r="I28" s="12"/>
      <c r="J28" s="12"/>
    </row>
    <row r="29" spans="1:10" ht="15">
      <c r="A29" s="126" t="s">
        <v>58</v>
      </c>
      <c r="B29" s="10"/>
      <c r="C29" s="13">
        <v>0</v>
      </c>
      <c r="D29" s="111"/>
      <c r="E29" s="13">
        <v>20500</v>
      </c>
      <c r="F29" s="31"/>
      <c r="G29" s="207"/>
      <c r="H29" s="11"/>
      <c r="I29" s="12"/>
      <c r="J29" s="12"/>
    </row>
    <row r="30" spans="1:10" ht="15">
      <c r="A30" s="126" t="s">
        <v>70</v>
      </c>
      <c r="B30" s="10"/>
      <c r="C30" s="13">
        <v>0</v>
      </c>
      <c r="D30" s="111"/>
      <c r="E30" s="13">
        <v>-20500</v>
      </c>
      <c r="F30" s="31"/>
      <c r="G30" s="207"/>
      <c r="H30" s="11"/>
      <c r="I30" s="12"/>
      <c r="J30" s="12"/>
    </row>
    <row r="31" spans="1:10" ht="16.5" customHeight="1">
      <c r="A31" s="126" t="s">
        <v>43</v>
      </c>
      <c r="B31" s="10"/>
      <c r="C31" s="13">
        <v>3150</v>
      </c>
      <c r="D31" s="111"/>
      <c r="E31" s="13">
        <v>8733</v>
      </c>
      <c r="F31" s="11"/>
      <c r="G31" s="207"/>
      <c r="H31" s="11"/>
      <c r="I31" s="12"/>
      <c r="J31" s="12"/>
    </row>
    <row r="32" spans="1:10" ht="15">
      <c r="A32" s="126" t="s">
        <v>57</v>
      </c>
      <c r="B32" s="10"/>
      <c r="C32" s="13">
        <v>-6722</v>
      </c>
      <c r="D32" s="111"/>
      <c r="E32" s="13">
        <v>-4596</v>
      </c>
      <c r="F32" s="11"/>
      <c r="G32" s="207"/>
      <c r="H32" s="11"/>
      <c r="I32" s="12"/>
      <c r="J32" s="12"/>
    </row>
    <row r="33" spans="1:10" ht="17.25" customHeight="1">
      <c r="A33" s="126" t="s">
        <v>42</v>
      </c>
      <c r="B33" s="10"/>
      <c r="C33" s="13">
        <v>-1248</v>
      </c>
      <c r="D33" s="111"/>
      <c r="E33" s="13">
        <v>-1362</v>
      </c>
      <c r="F33" s="11"/>
      <c r="G33" s="207"/>
      <c r="H33" s="11"/>
      <c r="I33" s="12"/>
      <c r="J33" s="12"/>
    </row>
    <row r="34" spans="1:10" ht="15">
      <c r="A34" s="126" t="s">
        <v>15</v>
      </c>
      <c r="B34" s="10"/>
      <c r="C34" s="13">
        <v>-69</v>
      </c>
      <c r="E34" s="13">
        <v>-110</v>
      </c>
      <c r="F34" s="11"/>
      <c r="G34" s="207"/>
      <c r="H34" s="11"/>
      <c r="I34" s="12"/>
      <c r="J34" s="12"/>
    </row>
    <row r="35" spans="1:10" ht="15">
      <c r="A35" s="126" t="s">
        <v>59</v>
      </c>
      <c r="B35" s="10"/>
      <c r="C35" s="13">
        <v>-1</v>
      </c>
      <c r="D35" s="111"/>
      <c r="E35" s="13">
        <v>-4</v>
      </c>
      <c r="F35" s="11"/>
      <c r="G35" s="207"/>
      <c r="H35" s="11"/>
      <c r="I35" s="12"/>
      <c r="J35" s="12"/>
    </row>
    <row r="36" spans="1:7" ht="15">
      <c r="A36" s="125" t="s">
        <v>114</v>
      </c>
      <c r="B36" s="10"/>
      <c r="C36" s="127">
        <f>SUM(C27:C35)</f>
        <v>-15910</v>
      </c>
      <c r="D36" s="32"/>
      <c r="E36" s="127">
        <f>SUM(E27:E35)</f>
        <v>2691</v>
      </c>
      <c r="F36" s="16"/>
      <c r="G36" s="209"/>
    </row>
    <row r="37" spans="1:7" ht="15">
      <c r="A37" s="130"/>
      <c r="B37" s="10"/>
      <c r="C37" s="13"/>
      <c r="E37" s="13"/>
      <c r="G37" s="209"/>
    </row>
    <row r="38" spans="1:7" s="15" customFormat="1" ht="28.5">
      <c r="A38" s="131" t="s">
        <v>137</v>
      </c>
      <c r="B38" s="14"/>
      <c r="C38" s="132">
        <f>SUM(C18,C24,C36)</f>
        <v>158</v>
      </c>
      <c r="D38" s="32"/>
      <c r="E38" s="132">
        <f>SUM(E18,E24,E36)</f>
        <v>-378</v>
      </c>
      <c r="F38" s="32"/>
      <c r="G38" s="207"/>
    </row>
    <row r="39" spans="1:7" ht="15">
      <c r="A39" s="130"/>
      <c r="B39" s="10"/>
      <c r="C39" s="13"/>
      <c r="E39" s="13"/>
      <c r="G39" s="209"/>
    </row>
    <row r="40" spans="1:7" s="48" customFormat="1" ht="15">
      <c r="A40" s="130" t="s">
        <v>41</v>
      </c>
      <c r="B40" s="10"/>
      <c r="C40" s="13">
        <f>E42</f>
        <v>784</v>
      </c>
      <c r="D40" s="133"/>
      <c r="E40" s="13">
        <v>1162</v>
      </c>
      <c r="F40" s="10"/>
      <c r="G40" s="209"/>
    </row>
    <row r="41" spans="1:7" s="48" customFormat="1" ht="15">
      <c r="A41" s="130"/>
      <c r="B41" s="10"/>
      <c r="C41" s="13"/>
      <c r="D41" s="10"/>
      <c r="E41" s="13"/>
      <c r="F41" s="10"/>
      <c r="G41" s="209"/>
    </row>
    <row r="42" spans="1:7" s="49" customFormat="1" ht="20.25" customHeight="1" thickBot="1">
      <c r="A42" s="131" t="s">
        <v>81</v>
      </c>
      <c r="B42" s="10">
        <v>19</v>
      </c>
      <c r="C42" s="134">
        <f>SUM(C38,C40)</f>
        <v>942</v>
      </c>
      <c r="D42" s="113"/>
      <c r="E42" s="134">
        <f>SUM(E38,E40)</f>
        <v>784</v>
      </c>
      <c r="F42" s="31"/>
      <c r="G42" s="207"/>
    </row>
    <row r="43" spans="1:7" s="49" customFormat="1" ht="12.75" thickTop="1">
      <c r="A43" s="135"/>
      <c r="B43" s="10"/>
      <c r="C43" s="112"/>
      <c r="D43" s="113"/>
      <c r="E43" s="112"/>
      <c r="F43" s="31"/>
      <c r="G43" s="207"/>
    </row>
    <row r="44" spans="1:7" ht="15">
      <c r="A44" s="210"/>
      <c r="B44" s="211"/>
      <c r="C44" s="211"/>
      <c r="D44" s="212"/>
      <c r="E44" s="211"/>
      <c r="G44" s="209"/>
    </row>
    <row r="45" spans="1:8" ht="15">
      <c r="A45" s="219"/>
      <c r="B45" s="74"/>
      <c r="C45" s="74"/>
      <c r="D45" s="74"/>
      <c r="E45" s="74"/>
      <c r="F45" s="34"/>
      <c r="G45" s="43"/>
      <c r="H45" s="41"/>
    </row>
    <row r="46" spans="1:8" ht="15">
      <c r="A46" s="219"/>
      <c r="B46" s="74"/>
      <c r="C46" s="74"/>
      <c r="D46" s="74"/>
      <c r="E46" s="74"/>
      <c r="F46" s="34"/>
      <c r="G46" s="41"/>
      <c r="H46" s="41"/>
    </row>
    <row r="47" spans="1:8" ht="15">
      <c r="A47" s="220"/>
      <c r="B47" s="74"/>
      <c r="C47" s="74"/>
      <c r="D47" s="74"/>
      <c r="E47" s="74"/>
      <c r="F47" s="34"/>
      <c r="G47" s="41"/>
      <c r="H47" s="41"/>
    </row>
    <row r="48" spans="1:8" ht="15">
      <c r="A48" s="221"/>
      <c r="B48" s="74"/>
      <c r="C48" s="74"/>
      <c r="D48" s="74"/>
      <c r="E48" s="74"/>
      <c r="F48" s="34"/>
      <c r="G48" s="41"/>
      <c r="H48" s="41"/>
    </row>
    <row r="49" spans="1:8" ht="15">
      <c r="A49" s="65"/>
      <c r="B49" s="74"/>
      <c r="C49" s="74"/>
      <c r="D49" s="74"/>
      <c r="E49" s="74"/>
      <c r="F49" s="34"/>
      <c r="G49" s="41"/>
      <c r="H49" s="41"/>
    </row>
    <row r="50" spans="1:8" ht="15">
      <c r="A50" s="88" t="s">
        <v>148</v>
      </c>
      <c r="B50" s="69"/>
      <c r="C50" s="88" t="s">
        <v>111</v>
      </c>
      <c r="D50" s="91"/>
      <c r="E50" s="88"/>
      <c r="F50" s="91"/>
      <c r="G50" s="20"/>
      <c r="H50" s="20"/>
    </row>
    <row r="51" spans="1:7" ht="15">
      <c r="A51" s="250" t="s">
        <v>39</v>
      </c>
      <c r="B51" s="69"/>
      <c r="C51" s="248"/>
      <c r="D51" s="248"/>
      <c r="E51" s="301" t="s">
        <v>112</v>
      </c>
      <c r="F51" s="301"/>
      <c r="G51" s="301"/>
    </row>
    <row r="52" spans="1:6" ht="15" customHeight="1">
      <c r="A52" s="296"/>
      <c r="B52" s="296"/>
      <c r="C52" s="296"/>
      <c r="D52" s="296"/>
      <c r="E52" s="296"/>
      <c r="F52" s="296"/>
    </row>
    <row r="53" ht="15">
      <c r="A53" s="36"/>
    </row>
    <row r="54" ht="15">
      <c r="A54" s="80"/>
    </row>
    <row r="55" ht="15">
      <c r="A55" s="72"/>
    </row>
    <row r="56" ht="15">
      <c r="A56" s="37"/>
    </row>
    <row r="57" ht="15">
      <c r="A57" s="25"/>
    </row>
    <row r="58" ht="15">
      <c r="A58" s="26"/>
    </row>
    <row r="59" ht="15">
      <c r="A59" s="25"/>
    </row>
    <row r="60" ht="15">
      <c r="A60" s="1"/>
    </row>
    <row r="61" ht="15">
      <c r="A61" s="1"/>
    </row>
  </sheetData>
  <mergeCells count="4">
    <mergeCell ref="A52:F52"/>
    <mergeCell ref="A1:E1"/>
    <mergeCell ref="A2:E2"/>
    <mergeCell ref="E51:G51"/>
  </mergeCells>
  <printOptions horizontalCentered="1"/>
  <pageMargins left="0.9448818897637796" right="0.5118110236220472" top="0.5118110236220472" bottom="0.5118110236220472" header="0.2362204724409449" footer="0.2362204724409449"/>
  <pageSetup blackAndWhite="1" firstPageNumber="3" useFirstPageNumber="1" fitToHeight="1" fitToWidth="1" horizontalDpi="600" verticalDpi="600" orientation="portrait" paperSize="9" scale="65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1"/>
  <sheetViews>
    <sheetView zoomScale="85" zoomScaleNormal="85" zoomScaleSheetLayoutView="100" workbookViewId="0" topLeftCell="A10">
      <selection activeCell="S35" sqref="S35"/>
    </sheetView>
  </sheetViews>
  <sheetFormatPr defaultColWidth="9.140625" defaultRowHeight="12.75"/>
  <cols>
    <col min="1" max="1" width="66.8515625" style="27" customWidth="1"/>
    <col min="2" max="2" width="14.7109375" style="27" customWidth="1"/>
    <col min="3" max="3" width="10.8515625" style="27" customWidth="1"/>
    <col min="4" max="4" width="0.85546875" style="27" customWidth="1"/>
    <col min="5" max="5" width="11.28125" style="27" customWidth="1"/>
    <col min="6" max="6" width="0.85546875" style="27" customWidth="1"/>
    <col min="7" max="7" width="9.57421875" style="27" customWidth="1"/>
    <col min="8" max="8" width="0.85546875" style="27" customWidth="1"/>
    <col min="9" max="9" width="15.28125" style="27" customWidth="1"/>
    <col min="10" max="10" width="0.85546875" style="27" customWidth="1"/>
    <col min="11" max="11" width="14.421875" style="27" customWidth="1"/>
    <col min="12" max="12" width="0.85546875" style="27" customWidth="1"/>
    <col min="13" max="13" width="11.28125" style="27" bestFit="1" customWidth="1"/>
    <col min="14" max="14" width="0.85546875" style="27" customWidth="1"/>
    <col min="15" max="15" width="9.57421875" style="167" customWidth="1"/>
    <col min="16" max="16" width="0.85546875" style="27" customWidth="1"/>
    <col min="17" max="17" width="17.28125" style="27" customWidth="1"/>
    <col min="18" max="18" width="0.85546875" style="27" customWidth="1"/>
    <col min="19" max="19" width="14.7109375" style="27" customWidth="1"/>
    <col min="20" max="20" width="1.1484375" style="27" customWidth="1"/>
    <col min="21" max="21" width="1.8515625" style="27" customWidth="1"/>
    <col min="22" max="16384" width="9.140625" style="27" customWidth="1"/>
  </cols>
  <sheetData>
    <row r="1" spans="1:17" ht="18" customHeight="1">
      <c r="A1" s="2" t="str">
        <f>'[1]Cover '!A1</f>
        <v>ГРУПА НЕОХИМ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142"/>
      <c r="P1" s="143"/>
      <c r="Q1" s="143"/>
    </row>
    <row r="2" spans="1:15" ht="18" customHeight="1">
      <c r="A2" s="305" t="s">
        <v>85</v>
      </c>
      <c r="B2" s="305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</row>
    <row r="3" spans="1:15" ht="18" customHeight="1">
      <c r="A3" s="45" t="str">
        <f>CFS!A3</f>
        <v>за годината, завършваща на 31 декември 2015 година</v>
      </c>
      <c r="B3" s="45"/>
      <c r="C3" s="144"/>
      <c r="D3" s="144"/>
      <c r="E3" s="144"/>
      <c r="F3" s="144"/>
      <c r="G3" s="144"/>
      <c r="H3" s="144"/>
      <c r="I3" s="247"/>
      <c r="J3" s="247"/>
      <c r="K3" s="247"/>
      <c r="L3" s="144"/>
      <c r="M3" s="144"/>
      <c r="N3" s="144"/>
      <c r="O3" s="145"/>
    </row>
    <row r="4" spans="1:15" ht="18" customHeight="1">
      <c r="A4" s="45"/>
      <c r="B4" s="45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5"/>
    </row>
    <row r="5" spans="1:19" ht="25.5">
      <c r="A5" s="146"/>
      <c r="B5" s="146"/>
      <c r="C5" s="307" t="s">
        <v>86</v>
      </c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7"/>
      <c r="P5" s="51"/>
      <c r="Q5" s="213" t="s">
        <v>108</v>
      </c>
      <c r="R5" s="141"/>
      <c r="S5" s="147" t="s">
        <v>47</v>
      </c>
    </row>
    <row r="6" spans="1:19" s="51" customFormat="1" ht="2.25" customHeight="1">
      <c r="A6" s="308"/>
      <c r="B6" s="148"/>
      <c r="C6" s="304"/>
      <c r="D6" s="150"/>
      <c r="H6" s="150"/>
      <c r="J6" s="150"/>
      <c r="L6" s="150"/>
      <c r="N6" s="150"/>
      <c r="P6" s="151"/>
      <c r="Q6" s="304"/>
      <c r="R6" s="149"/>
      <c r="S6" s="151"/>
    </row>
    <row r="7" spans="1:19" s="52" customFormat="1" ht="16.5" customHeight="1">
      <c r="A7" s="308"/>
      <c r="C7" s="304"/>
      <c r="D7" s="153"/>
      <c r="H7" s="153"/>
      <c r="J7" s="153"/>
      <c r="K7" s="303" t="s">
        <v>129</v>
      </c>
      <c r="L7" s="303"/>
      <c r="M7" s="303"/>
      <c r="N7" s="153"/>
      <c r="P7" s="154"/>
      <c r="Q7" s="304"/>
      <c r="R7" s="149"/>
      <c r="S7" s="154"/>
    </row>
    <row r="8" spans="1:19" s="52" customFormat="1" ht="94.5">
      <c r="A8" s="283"/>
      <c r="B8" s="152" t="s">
        <v>4</v>
      </c>
      <c r="C8" s="282" t="s">
        <v>36</v>
      </c>
      <c r="D8" s="153"/>
      <c r="E8" s="282" t="s">
        <v>54</v>
      </c>
      <c r="F8" s="282"/>
      <c r="G8" s="282" t="s">
        <v>17</v>
      </c>
      <c r="H8" s="282"/>
      <c r="I8" s="282" t="s">
        <v>127</v>
      </c>
      <c r="J8" s="153"/>
      <c r="K8" s="282" t="s">
        <v>141</v>
      </c>
      <c r="L8" s="153"/>
      <c r="M8" s="282" t="s">
        <v>130</v>
      </c>
      <c r="N8" s="153"/>
      <c r="O8" s="149" t="s">
        <v>87</v>
      </c>
      <c r="P8" s="154"/>
      <c r="Q8" s="149"/>
      <c r="R8" s="149"/>
      <c r="S8" s="154"/>
    </row>
    <row r="9" spans="1:19" s="53" customFormat="1" ht="26.25" customHeight="1">
      <c r="A9" s="155"/>
      <c r="B9" s="155"/>
      <c r="C9" s="216" t="s">
        <v>96</v>
      </c>
      <c r="D9" s="217"/>
      <c r="E9" s="216" t="s">
        <v>96</v>
      </c>
      <c r="F9" s="217"/>
      <c r="G9" s="216" t="s">
        <v>96</v>
      </c>
      <c r="H9" s="217"/>
      <c r="I9" s="216" t="s">
        <v>96</v>
      </c>
      <c r="J9" s="217"/>
      <c r="K9" s="216" t="s">
        <v>96</v>
      </c>
      <c r="L9" s="217"/>
      <c r="M9" s="216" t="s">
        <v>96</v>
      </c>
      <c r="N9" s="217"/>
      <c r="O9" s="216" t="s">
        <v>96</v>
      </c>
      <c r="P9" s="218"/>
      <c r="Q9" s="216" t="s">
        <v>96</v>
      </c>
      <c r="R9" s="217"/>
      <c r="S9" s="216" t="s">
        <v>96</v>
      </c>
    </row>
    <row r="10" spans="1:15" s="52" customFormat="1" ht="12.75">
      <c r="A10" s="157"/>
      <c r="B10" s="157"/>
      <c r="C10" s="158"/>
      <c r="D10" s="158"/>
      <c r="E10" s="158"/>
      <c r="F10" s="158"/>
      <c r="G10" s="158"/>
      <c r="H10" s="158"/>
      <c r="I10" s="158"/>
      <c r="J10" s="158"/>
      <c r="K10" s="156"/>
      <c r="L10" s="158"/>
      <c r="M10" s="156"/>
      <c r="N10" s="158"/>
      <c r="O10" s="158"/>
    </row>
    <row r="11" spans="1:19" s="114" customFormat="1" ht="12.75">
      <c r="A11" s="270" t="s">
        <v>152</v>
      </c>
      <c r="B11" s="244"/>
      <c r="C11" s="159">
        <v>2654</v>
      </c>
      <c r="D11" s="279"/>
      <c r="E11" s="159">
        <v>-3575</v>
      </c>
      <c r="F11" s="279"/>
      <c r="G11" s="159">
        <v>303</v>
      </c>
      <c r="H11" s="279"/>
      <c r="I11" s="159">
        <v>742</v>
      </c>
      <c r="J11" s="279"/>
      <c r="K11" s="159">
        <v>-778</v>
      </c>
      <c r="L11" s="279"/>
      <c r="M11" s="159">
        <v>88016</v>
      </c>
      <c r="N11" s="115"/>
      <c r="O11" s="159">
        <f>SUM(C11:M11)</f>
        <v>87362</v>
      </c>
      <c r="P11" s="115"/>
      <c r="Q11" s="159">
        <v>-8</v>
      </c>
      <c r="R11" s="160"/>
      <c r="S11" s="159">
        <f>SUM(O11:Q11)</f>
        <v>87354</v>
      </c>
    </row>
    <row r="12" spans="1:19" s="114" customFormat="1" ht="6" customHeight="1">
      <c r="A12" s="283"/>
      <c r="B12" s="244"/>
      <c r="C12" s="279"/>
      <c r="D12" s="279"/>
      <c r="E12" s="279"/>
      <c r="F12" s="279"/>
      <c r="G12" s="279"/>
      <c r="H12" s="279"/>
      <c r="I12" s="279"/>
      <c r="J12" s="279"/>
      <c r="K12" s="279"/>
      <c r="L12" s="279"/>
      <c r="M12" s="279"/>
      <c r="N12" s="115"/>
      <c r="O12" s="160"/>
      <c r="P12" s="115"/>
      <c r="Q12" s="115"/>
      <c r="R12" s="115"/>
      <c r="S12" s="115"/>
    </row>
    <row r="13" spans="1:19" s="114" customFormat="1" ht="12.75">
      <c r="A13" s="178" t="s">
        <v>132</v>
      </c>
      <c r="B13" s="244"/>
      <c r="C13" s="279"/>
      <c r="D13" s="279"/>
      <c r="E13" s="279"/>
      <c r="F13" s="279"/>
      <c r="G13" s="279"/>
      <c r="H13" s="279"/>
      <c r="I13" s="279"/>
      <c r="J13" s="279"/>
      <c r="K13" s="279"/>
      <c r="L13" s="279"/>
      <c r="M13" s="279"/>
      <c r="N13" s="115"/>
      <c r="O13" s="160"/>
      <c r="P13" s="115"/>
      <c r="Q13" s="115"/>
      <c r="R13" s="115"/>
      <c r="S13" s="115"/>
    </row>
    <row r="14" spans="1:19" s="114" customFormat="1" ht="6" customHeight="1">
      <c r="A14" s="161"/>
      <c r="B14" s="245"/>
      <c r="C14" s="279"/>
      <c r="D14" s="279"/>
      <c r="E14" s="279"/>
      <c r="F14" s="279"/>
      <c r="G14" s="279"/>
      <c r="H14" s="279"/>
      <c r="I14" s="279"/>
      <c r="J14" s="279"/>
      <c r="K14" s="279"/>
      <c r="L14" s="279"/>
      <c r="M14" s="279"/>
      <c r="N14" s="115"/>
      <c r="O14" s="160"/>
      <c r="P14" s="115"/>
      <c r="Q14" s="115"/>
      <c r="R14" s="115"/>
      <c r="S14" s="115"/>
    </row>
    <row r="15" spans="1:19" s="166" customFormat="1" ht="17.25" customHeight="1">
      <c r="A15" s="287" t="s">
        <v>142</v>
      </c>
      <c r="B15" s="246"/>
      <c r="C15" s="271"/>
      <c r="D15" s="260"/>
      <c r="E15" s="271"/>
      <c r="F15" s="260"/>
      <c r="G15" s="271"/>
      <c r="H15" s="260"/>
      <c r="I15" s="276">
        <f>SUM(I16:I17)</f>
        <v>-271</v>
      </c>
      <c r="J15" s="260"/>
      <c r="K15" s="275">
        <f>SUM(K16:K17)</f>
        <v>32</v>
      </c>
      <c r="L15" s="260"/>
      <c r="M15" s="275">
        <f>SUM(M16:M17)</f>
        <v>-21300</v>
      </c>
      <c r="N15" s="116"/>
      <c r="O15" s="274">
        <f>SUM(O16:O17)</f>
        <v>-21539</v>
      </c>
      <c r="P15" s="160"/>
      <c r="Q15" s="159">
        <f>SUM(Q16:Q17)</f>
        <v>-17</v>
      </c>
      <c r="R15" s="160"/>
      <c r="S15" s="274">
        <f>SUM(S16:S17)</f>
        <v>-21556</v>
      </c>
    </row>
    <row r="16" spans="1:19" s="166" customFormat="1" ht="12.75">
      <c r="A16" s="280" t="s">
        <v>143</v>
      </c>
      <c r="B16" s="246"/>
      <c r="C16" s="260">
        <v>0</v>
      </c>
      <c r="D16" s="260"/>
      <c r="E16" s="260">
        <v>0</v>
      </c>
      <c r="F16" s="260"/>
      <c r="G16" s="260">
        <v>0</v>
      </c>
      <c r="H16" s="260"/>
      <c r="I16" s="249">
        <v>0</v>
      </c>
      <c r="J16" s="260"/>
      <c r="K16" s="268">
        <v>0</v>
      </c>
      <c r="L16" s="260"/>
      <c r="M16" s="268">
        <v>-21300</v>
      </c>
      <c r="N16" s="260"/>
      <c r="O16" s="194">
        <f>SUM(C16:M16)</f>
        <v>-21300</v>
      </c>
      <c r="P16" s="160"/>
      <c r="Q16" s="160">
        <v>-17</v>
      </c>
      <c r="R16" s="160"/>
      <c r="S16" s="194">
        <f>SUM(O16:Q16)</f>
        <v>-21317</v>
      </c>
    </row>
    <row r="17" spans="1:19" s="166" customFormat="1" ht="15" customHeight="1">
      <c r="A17" s="280" t="s">
        <v>144</v>
      </c>
      <c r="B17" s="245"/>
      <c r="C17" s="279">
        <v>0</v>
      </c>
      <c r="D17" s="279"/>
      <c r="E17" s="279">
        <v>0</v>
      </c>
      <c r="F17" s="279"/>
      <c r="G17" s="279">
        <v>0</v>
      </c>
      <c r="H17" s="279"/>
      <c r="I17" s="279">
        <v>-271</v>
      </c>
      <c r="J17" s="279"/>
      <c r="K17" s="279">
        <v>32</v>
      </c>
      <c r="L17" s="279"/>
      <c r="M17" s="279">
        <v>0</v>
      </c>
      <c r="N17" s="115"/>
      <c r="O17" s="194">
        <f>SUM(C17:M17)</f>
        <v>-239</v>
      </c>
      <c r="P17" s="115"/>
      <c r="Q17" s="115">
        <v>0</v>
      </c>
      <c r="R17" s="115"/>
      <c r="S17" s="194">
        <f>SUM(O17:Q17)</f>
        <v>-239</v>
      </c>
    </row>
    <row r="18" spans="1:19" s="166" customFormat="1" ht="15" customHeight="1">
      <c r="A18" s="280"/>
      <c r="B18" s="245"/>
      <c r="C18" s="279"/>
      <c r="D18" s="279"/>
      <c r="E18" s="279"/>
      <c r="F18" s="279"/>
      <c r="G18" s="279"/>
      <c r="H18" s="279"/>
      <c r="I18" s="279"/>
      <c r="J18" s="279"/>
      <c r="K18" s="279"/>
      <c r="L18" s="279"/>
      <c r="M18" s="279"/>
      <c r="N18" s="279"/>
      <c r="O18" s="160"/>
      <c r="P18" s="279"/>
      <c r="Q18" s="279"/>
      <c r="R18" s="279"/>
      <c r="S18" s="279"/>
    </row>
    <row r="19" spans="1:19" s="166" customFormat="1" ht="20.25" customHeight="1">
      <c r="A19" s="270" t="s">
        <v>133</v>
      </c>
      <c r="B19" s="246"/>
      <c r="C19" s="234">
        <f>SUM(C11:C15)</f>
        <v>2654</v>
      </c>
      <c r="D19" s="160"/>
      <c r="E19" s="234">
        <f>SUM(E11:E15)</f>
        <v>-3575</v>
      </c>
      <c r="F19" s="160"/>
      <c r="G19" s="234">
        <f>SUM(G11:G15)</f>
        <v>303</v>
      </c>
      <c r="H19" s="160"/>
      <c r="I19" s="234">
        <f>SUM(I11:I15)</f>
        <v>471</v>
      </c>
      <c r="J19" s="279"/>
      <c r="K19" s="234">
        <f>SUM(K11:K15)</f>
        <v>-746</v>
      </c>
      <c r="L19" s="160"/>
      <c r="M19" s="234">
        <f>SUM(M11:M15)</f>
        <v>66716</v>
      </c>
      <c r="N19" s="160"/>
      <c r="O19" s="234">
        <f>SUM(O11:O15)</f>
        <v>65823</v>
      </c>
      <c r="P19" s="160"/>
      <c r="Q19" s="234">
        <f>SUM(Q11:Q15)</f>
        <v>-25</v>
      </c>
      <c r="R19" s="160"/>
      <c r="S19" s="234">
        <f>SUM(S11:S15)</f>
        <v>65798</v>
      </c>
    </row>
    <row r="20" spans="1:19" s="166" customFormat="1" ht="6" customHeight="1">
      <c r="A20" s="233"/>
      <c r="B20" s="244"/>
      <c r="C20" s="260"/>
      <c r="D20" s="260"/>
      <c r="E20" s="260"/>
      <c r="F20" s="260"/>
      <c r="G20" s="260"/>
      <c r="H20" s="260"/>
      <c r="I20" s="260"/>
      <c r="J20" s="260"/>
      <c r="K20" s="260"/>
      <c r="L20" s="260"/>
      <c r="M20" s="260"/>
      <c r="N20" s="116"/>
      <c r="O20" s="116"/>
      <c r="P20" s="116"/>
      <c r="Q20" s="116"/>
      <c r="R20" s="116"/>
      <c r="S20" s="116"/>
    </row>
    <row r="21" spans="1:19" s="163" customFormat="1" ht="18.75" customHeight="1">
      <c r="A21" s="178" t="s">
        <v>153</v>
      </c>
      <c r="B21" s="114"/>
      <c r="C21" s="260"/>
      <c r="D21" s="260"/>
      <c r="E21" s="260"/>
      <c r="F21" s="260"/>
      <c r="G21" s="260"/>
      <c r="H21" s="260"/>
      <c r="I21" s="260"/>
      <c r="J21" s="260"/>
      <c r="K21" s="260"/>
      <c r="L21" s="260"/>
      <c r="M21" s="260"/>
      <c r="N21" s="116"/>
      <c r="O21" s="194"/>
      <c r="P21" s="160"/>
      <c r="Q21" s="160"/>
      <c r="R21" s="160"/>
      <c r="S21" s="194">
        <f>O21+Q21</f>
        <v>0</v>
      </c>
    </row>
    <row r="22" spans="1:19" s="73" customFormat="1" ht="5.25" customHeight="1">
      <c r="A22" s="178"/>
      <c r="B22" s="114"/>
      <c r="C22" s="260"/>
      <c r="D22" s="260"/>
      <c r="E22" s="260"/>
      <c r="F22" s="260"/>
      <c r="G22" s="260"/>
      <c r="H22" s="260"/>
      <c r="I22" s="260"/>
      <c r="J22" s="260"/>
      <c r="K22" s="260"/>
      <c r="L22" s="260"/>
      <c r="M22" s="260"/>
      <c r="N22" s="116"/>
      <c r="O22" s="194">
        <f>SUM(C22:M22)</f>
        <v>0</v>
      </c>
      <c r="P22" s="160"/>
      <c r="Q22" s="160"/>
      <c r="R22" s="160"/>
      <c r="S22" s="194">
        <f>O22+Q22</f>
        <v>0</v>
      </c>
    </row>
    <row r="23" spans="1:19" s="50" customFormat="1" ht="12.75">
      <c r="A23" s="287" t="s">
        <v>142</v>
      </c>
      <c r="B23" s="162"/>
      <c r="C23" s="272">
        <v>0</v>
      </c>
      <c r="D23" s="279"/>
      <c r="E23" s="272">
        <v>0</v>
      </c>
      <c r="F23" s="279"/>
      <c r="G23" s="272">
        <v>0</v>
      </c>
      <c r="H23" s="279"/>
      <c r="I23" s="272">
        <f>SUM(I24:I25)</f>
        <v>1794</v>
      </c>
      <c r="J23" s="279"/>
      <c r="K23" s="272">
        <f>SUM(K24:K25)</f>
        <v>-311</v>
      </c>
      <c r="L23" s="279"/>
      <c r="M23" s="272">
        <f>'IS'!D51</f>
        <v>10980</v>
      </c>
      <c r="N23" s="115"/>
      <c r="O23" s="274">
        <f>SUM(C23:M23)</f>
        <v>12463</v>
      </c>
      <c r="P23" s="194"/>
      <c r="Q23" s="274">
        <f>SUM(Q24:Q25)</f>
        <v>-32</v>
      </c>
      <c r="R23" s="194"/>
      <c r="S23" s="274">
        <f>O23+Q23</f>
        <v>12431</v>
      </c>
    </row>
    <row r="24" spans="1:19" s="278" customFormat="1" ht="12.75">
      <c r="A24" s="280" t="s">
        <v>143</v>
      </c>
      <c r="B24" s="162"/>
      <c r="C24" s="260">
        <v>0</v>
      </c>
      <c r="D24" s="260"/>
      <c r="E24" s="260">
        <v>0</v>
      </c>
      <c r="F24" s="260"/>
      <c r="G24" s="260">
        <v>0</v>
      </c>
      <c r="H24" s="279"/>
      <c r="I24" s="279">
        <v>0</v>
      </c>
      <c r="J24" s="279"/>
      <c r="K24" s="279"/>
      <c r="L24" s="279"/>
      <c r="M24" s="279">
        <f>'IS'!D51</f>
        <v>10980</v>
      </c>
      <c r="N24" s="279"/>
      <c r="O24" s="194">
        <f>SUM(C24:M24)</f>
        <v>10980</v>
      </c>
      <c r="P24" s="160"/>
      <c r="Q24" s="160">
        <f>'IS'!D52</f>
        <v>-32</v>
      </c>
      <c r="R24" s="160"/>
      <c r="S24" s="194">
        <f>SUM(O24:Q24)</f>
        <v>10948</v>
      </c>
    </row>
    <row r="25" spans="1:19" s="278" customFormat="1" ht="21" customHeight="1">
      <c r="A25" s="280" t="s">
        <v>144</v>
      </c>
      <c r="B25" s="162"/>
      <c r="C25" s="279">
        <v>0</v>
      </c>
      <c r="D25" s="279"/>
      <c r="E25" s="279">
        <v>0</v>
      </c>
      <c r="F25" s="279"/>
      <c r="G25" s="279">
        <v>0</v>
      </c>
      <c r="H25" s="279"/>
      <c r="I25" s="279">
        <f>'IS'!D42</f>
        <v>1794</v>
      </c>
      <c r="J25" s="279"/>
      <c r="K25" s="279">
        <f>'IS'!D40</f>
        <v>-311</v>
      </c>
      <c r="L25" s="279"/>
      <c r="M25" s="279">
        <v>0</v>
      </c>
      <c r="N25" s="279"/>
      <c r="O25" s="194">
        <f>SUM(C25:M25)</f>
        <v>1483</v>
      </c>
      <c r="P25" s="279"/>
      <c r="Q25" s="279">
        <v>0</v>
      </c>
      <c r="R25" s="279"/>
      <c r="S25" s="194">
        <f>SUM(O25:Q25)</f>
        <v>1483</v>
      </c>
    </row>
    <row r="26" spans="1:19" s="50" customFormat="1" ht="12.75">
      <c r="A26" s="161"/>
      <c r="B26" s="161"/>
      <c r="C26" s="279"/>
      <c r="D26" s="279"/>
      <c r="E26" s="279"/>
      <c r="F26" s="279"/>
      <c r="G26" s="279"/>
      <c r="H26" s="279"/>
      <c r="I26" s="279"/>
      <c r="J26" s="279"/>
      <c r="K26" s="164"/>
      <c r="L26" s="279"/>
      <c r="M26" s="164"/>
      <c r="N26" s="115"/>
      <c r="O26" s="160">
        <f>SUM(C26:M26)</f>
        <v>0</v>
      </c>
      <c r="P26" s="115"/>
      <c r="Q26" s="115"/>
      <c r="R26" s="115"/>
      <c r="S26" s="115"/>
    </row>
    <row r="27" spans="1:19" s="9" customFormat="1" ht="15.75" thickBot="1">
      <c r="A27" s="114" t="s">
        <v>154</v>
      </c>
      <c r="B27" s="165">
        <v>21</v>
      </c>
      <c r="C27" s="261">
        <f>SUM(C19:C26)</f>
        <v>2654</v>
      </c>
      <c r="D27" s="260"/>
      <c r="E27" s="261">
        <f>SUM(E19:E26)</f>
        <v>-3575</v>
      </c>
      <c r="F27" s="260"/>
      <c r="G27" s="261">
        <f>SUM(G19:G26)</f>
        <v>303</v>
      </c>
      <c r="H27" s="260"/>
      <c r="I27" s="261">
        <f>I19+I23</f>
        <v>2265</v>
      </c>
      <c r="J27" s="260"/>
      <c r="K27" s="261">
        <f>K19+K23</f>
        <v>-1057</v>
      </c>
      <c r="L27" s="260"/>
      <c r="M27" s="261">
        <f>M19+M23</f>
        <v>77696</v>
      </c>
      <c r="N27" s="116"/>
      <c r="O27" s="261">
        <f>O19+O23</f>
        <v>78286</v>
      </c>
      <c r="P27" s="116"/>
      <c r="Q27" s="261">
        <f>Q19+Q23</f>
        <v>-57</v>
      </c>
      <c r="R27" s="116"/>
      <c r="S27" s="261">
        <f>S19+S23</f>
        <v>78229</v>
      </c>
    </row>
    <row r="28" spans="1:13" s="9" customFormat="1" ht="15.75" thickTop="1">
      <c r="A28" s="214"/>
      <c r="B28" s="74"/>
      <c r="C28" s="74"/>
      <c r="D28" s="74"/>
      <c r="E28" s="35"/>
      <c r="F28" s="254"/>
      <c r="G28" s="41"/>
      <c r="H28" s="41"/>
      <c r="I28" s="277"/>
      <c r="J28" s="277"/>
      <c r="K28" s="277"/>
      <c r="L28" s="277"/>
      <c r="M28" s="277"/>
    </row>
    <row r="29" spans="1:22" s="9" customFormat="1" ht="12.75">
      <c r="A29" s="220"/>
      <c r="B29" s="74"/>
      <c r="C29" s="74"/>
      <c r="D29" s="74"/>
      <c r="E29" s="35"/>
      <c r="F29" s="254"/>
      <c r="G29" s="41"/>
      <c r="H29" s="41"/>
      <c r="I29" s="277"/>
      <c r="J29" s="277"/>
      <c r="K29" s="277"/>
      <c r="L29" s="277"/>
      <c r="M29" s="269"/>
      <c r="N29" s="269"/>
      <c r="O29" s="269"/>
      <c r="P29" s="269"/>
      <c r="Q29" s="269"/>
      <c r="R29" s="269"/>
      <c r="S29" s="269"/>
      <c r="T29" s="277"/>
      <c r="U29" s="277"/>
      <c r="V29" s="277"/>
    </row>
    <row r="30" spans="1:22" s="9" customFormat="1" ht="12.75">
      <c r="A30" s="221"/>
      <c r="B30" s="74"/>
      <c r="C30" s="74"/>
      <c r="D30" s="74"/>
      <c r="E30" s="35"/>
      <c r="F30" s="254"/>
      <c r="G30" s="41"/>
      <c r="H30" s="41"/>
      <c r="I30" s="273"/>
      <c r="J30" s="273"/>
      <c r="K30" s="273"/>
      <c r="L30" s="277"/>
      <c r="M30" s="273"/>
      <c r="N30" s="277"/>
      <c r="O30" s="277"/>
      <c r="P30" s="277"/>
      <c r="Q30" s="277"/>
      <c r="R30" s="277"/>
      <c r="S30" s="273"/>
      <c r="T30" s="277"/>
      <c r="U30" s="277"/>
      <c r="V30" s="277"/>
    </row>
    <row r="31" spans="1:13" s="9" customFormat="1" ht="12.75">
      <c r="A31" s="65"/>
      <c r="B31" s="74"/>
      <c r="C31" s="74"/>
      <c r="D31" s="74"/>
      <c r="E31" s="35"/>
      <c r="F31" s="254"/>
      <c r="G31" s="41"/>
      <c r="H31" s="41"/>
      <c r="I31" s="277"/>
      <c r="J31" s="277"/>
      <c r="K31" s="277"/>
      <c r="L31" s="277"/>
      <c r="M31" s="277"/>
    </row>
    <row r="32" spans="1:13" s="9" customFormat="1" ht="12.75">
      <c r="A32" s="219"/>
      <c r="B32" s="74"/>
      <c r="C32" s="74"/>
      <c r="D32" s="74"/>
      <c r="E32" s="35"/>
      <c r="F32" s="254"/>
      <c r="G32" s="41"/>
      <c r="H32" s="41"/>
      <c r="I32" s="277"/>
      <c r="J32" s="277"/>
      <c r="K32" s="277"/>
      <c r="L32" s="277"/>
      <c r="M32" s="277"/>
    </row>
    <row r="33" spans="1:13" s="9" customFormat="1" ht="12.75">
      <c r="A33" s="65"/>
      <c r="B33" s="74"/>
      <c r="C33" s="74"/>
      <c r="D33" s="74"/>
      <c r="E33" s="35"/>
      <c r="F33" s="254"/>
      <c r="G33" s="41"/>
      <c r="H33" s="41"/>
      <c r="I33" s="277"/>
      <c r="J33" s="277"/>
      <c r="K33" s="277"/>
      <c r="L33" s="277"/>
      <c r="M33" s="277"/>
    </row>
    <row r="34" spans="1:13" s="9" customFormat="1" ht="12.75">
      <c r="A34" s="65"/>
      <c r="B34" s="74"/>
      <c r="C34" s="74"/>
      <c r="D34" s="74"/>
      <c r="E34" s="35"/>
      <c r="F34" s="254"/>
      <c r="G34" s="41"/>
      <c r="H34" s="41"/>
      <c r="I34" s="277"/>
      <c r="J34" s="277"/>
      <c r="K34" s="277"/>
      <c r="L34" s="277"/>
      <c r="M34" s="277"/>
    </row>
    <row r="35" spans="1:13" s="9" customFormat="1" ht="12.75">
      <c r="A35" s="65"/>
      <c r="B35" s="74"/>
      <c r="C35" s="74"/>
      <c r="D35" s="74"/>
      <c r="E35" s="35"/>
      <c r="F35" s="254"/>
      <c r="G35" s="41"/>
      <c r="H35" s="41"/>
      <c r="I35" s="277"/>
      <c r="J35" s="277"/>
      <c r="K35" s="277"/>
      <c r="L35" s="277"/>
      <c r="M35" s="277"/>
    </row>
    <row r="36" spans="1:13" s="9" customFormat="1" ht="12.75">
      <c r="A36" s="65"/>
      <c r="B36" s="74"/>
      <c r="C36" s="74"/>
      <c r="D36" s="74"/>
      <c r="E36" s="35"/>
      <c r="F36" s="254"/>
      <c r="G36" s="41"/>
      <c r="H36" s="41"/>
      <c r="I36" s="277"/>
      <c r="J36" s="277"/>
      <c r="K36" s="277"/>
      <c r="L36" s="277"/>
      <c r="M36" s="277"/>
    </row>
    <row r="37" spans="1:13" s="9" customFormat="1" ht="12.75">
      <c r="A37" s="222" t="s">
        <v>151</v>
      </c>
      <c r="B37" s="266"/>
      <c r="C37" s="277"/>
      <c r="D37" s="277"/>
      <c r="E37" s="277"/>
      <c r="F37" s="91"/>
      <c r="G37" s="222" t="s">
        <v>111</v>
      </c>
      <c r="H37" s="91"/>
      <c r="I37" s="266"/>
      <c r="J37" s="277"/>
      <c r="K37" s="277"/>
      <c r="L37" s="277"/>
      <c r="M37" s="277"/>
    </row>
    <row r="38" spans="1:13" s="9" customFormat="1" ht="12.75">
      <c r="A38" s="123" t="s">
        <v>39</v>
      </c>
      <c r="B38" s="266"/>
      <c r="C38" s="277"/>
      <c r="D38" s="277"/>
      <c r="E38" s="277"/>
      <c r="F38" s="10"/>
      <c r="G38" s="277"/>
      <c r="H38" s="277"/>
      <c r="I38" s="277"/>
      <c r="J38" s="277"/>
      <c r="K38" s="302" t="s">
        <v>112</v>
      </c>
      <c r="L38" s="302"/>
      <c r="M38" s="302"/>
    </row>
    <row r="39" spans="1:10" ht="15.75">
      <c r="A39" s="170"/>
      <c r="B39" s="171"/>
      <c r="C39" s="168"/>
      <c r="D39" s="168"/>
      <c r="E39" s="168"/>
      <c r="F39" s="168"/>
      <c r="G39" s="168"/>
      <c r="H39" s="168"/>
      <c r="I39" s="168"/>
      <c r="J39" s="169"/>
    </row>
    <row r="40" spans="1:2" ht="12.75">
      <c r="A40" s="172"/>
      <c r="B40" s="173"/>
    </row>
    <row r="41" spans="1:2" ht="12.75">
      <c r="A41" s="173"/>
      <c r="B41" s="174"/>
    </row>
    <row r="42" ht="12.75">
      <c r="A42" s="174"/>
    </row>
    <row r="50" ht="12.75">
      <c r="B50" s="67"/>
    </row>
    <row r="51" ht="12.75">
      <c r="A51" s="67"/>
    </row>
  </sheetData>
  <mergeCells count="7">
    <mergeCell ref="K38:M38"/>
    <mergeCell ref="K7:M7"/>
    <mergeCell ref="Q6:Q7"/>
    <mergeCell ref="A2:O2"/>
    <mergeCell ref="C5:O5"/>
    <mergeCell ref="A6:A7"/>
    <mergeCell ref="C6:C7"/>
  </mergeCells>
  <printOptions horizontalCentered="1"/>
  <pageMargins left="0.7480314960629921" right="0.3937007874015748" top="0.3937007874015748" bottom="0.7480314960629921" header="0.6299212598425197" footer="0.3937007874015748"/>
  <pageSetup blackAndWhite="1" firstPageNumber="4" useFirstPageNumber="1" fitToHeight="1" fitToWidth="1" horizontalDpi="600" verticalDpi="600" orientation="landscape" paperSize="9" scale="66" r:id="rId1"/>
  <headerFooter alignWithMargins="0">
    <oddFooter>&amp;L&amp;"Times New Roman,Italic"&amp;11
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Velichka Ivanova</cp:lastModifiedBy>
  <cp:lastPrinted>2016-02-25T11:56:17Z</cp:lastPrinted>
  <dcterms:created xsi:type="dcterms:W3CDTF">2003-02-07T14:36:34Z</dcterms:created>
  <dcterms:modified xsi:type="dcterms:W3CDTF">2016-02-25T11:58:00Z</dcterms:modified>
  <cp:category/>
  <cp:version/>
  <cp:contentType/>
  <cp:contentStatus/>
</cp:coreProperties>
</file>