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3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definedNames>
    <definedName name="AS2DocOpenMode" hidden="1">"AS2DocumentEdit"</definedName>
    <definedName name="_xlnm.Print_Area" localSheetId="2">'BS'!$A$1:$H$77</definedName>
    <definedName name="_xlnm.Print_Area" localSheetId="3">'CFS'!$A$1:$F$61</definedName>
    <definedName name="_xlnm.Print_Area" localSheetId="4">'EQS'!$A$1:$M$51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'CFS'!#REF!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'CFS'!$A$1:$G$36</definedName>
    <definedName name="Z_2BD2C2C3_AF9C_11D6_9CEF_00D009775214_.wvu.Rows" localSheetId="3" hidden="1">'CFS'!#REF!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'CFS'!#REF!,'CFS'!$46:$48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'EQS'!$A$1:$M$43</definedName>
    <definedName name="Z_9656BBF7_C4A3_41EC_B0C6_A21B380E3C2F_.wvu.Rows" localSheetId="3" hidden="1">'CFS'!#REF!,'CFS'!$46:$48</definedName>
  </definedNames>
  <calcPr fullCalcOnLoad="1"/>
</workbook>
</file>

<file path=xl/sharedStrings.xml><?xml version="1.0" encoding="utf-8"?>
<sst xmlns="http://schemas.openxmlformats.org/spreadsheetml/2006/main" count="192" uniqueCount="160">
  <si>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</si>
  <si>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</si>
  <si>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</si>
  <si>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</si>
  <si>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</si>
  <si>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</si>
  <si>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</si>
  <si>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</si>
  <si>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</si>
  <si>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</si>
  <si>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</si>
  <si>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</si>
  <si>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</si>
  <si>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</si>
  <si>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</si>
  <si>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</si>
  <si>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</si>
  <si>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</si>
  <si>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</si>
  <si>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</si>
  <si>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</si>
  <si>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</si>
  <si>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</si>
  <si>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</si>
  <si>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</si>
  <si>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Мохамед Хасан Мохамад Карабибар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</si>
  <si>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</si>
  <si>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</si>
  <si>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</si>
  <si>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</si>
  <si>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</si>
  <si>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Ц К Б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</si>
  <si>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</si>
  <si>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</si>
  <si>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</si>
  <si>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Обезценка на активи</t>
  </si>
  <si>
    <t>Нематериални активи</t>
  </si>
  <si>
    <t>Други вземания</t>
  </si>
  <si>
    <t>Текущи задължения</t>
  </si>
  <si>
    <t>Други текущи задължения</t>
  </si>
  <si>
    <t>Други постъпления/(плащания), нетно</t>
  </si>
  <si>
    <t>Основен акционерен капитал</t>
  </si>
  <si>
    <t>Елена Симеонова Шопова</t>
  </si>
  <si>
    <t>Имоти, машини,  и оборудване</t>
  </si>
  <si>
    <t>Платени данъци (без данъци върху печалбата)</t>
  </si>
  <si>
    <t>НЕОХИМ АД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</si>
  <si>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</si>
  <si>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</si>
  <si>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</si>
  <si>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</si>
  <si>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Парични средства и парични еквиваленти на 31 декември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</si>
  <si>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</si>
  <si>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</si>
  <si>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</si>
  <si>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</si>
  <si>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</si>
  <si>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</si>
  <si>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</si>
  <si>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</si>
  <si>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</si>
  <si>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</si>
  <si>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</si>
  <si>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</si>
  <si>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</si>
  <si>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</si>
  <si>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</si>
  <si>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</si>
  <si>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</si>
  <si>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</si>
  <si>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</si>
  <si>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</si>
  <si>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</si>
  <si>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</si>
  <si>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</si>
  <si>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</si>
  <si>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Гл.Изпълнителен директор:</t>
  </si>
  <si>
    <t>Зам.председател:</t>
  </si>
  <si>
    <t>Джамал Ахмад Хамуд</t>
  </si>
  <si>
    <t>Гл. изпълнителен директор:</t>
  </si>
  <si>
    <t>Петя Василева Николова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</si>
  <si>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</si>
  <si>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</si>
  <si>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</si>
  <si>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ДЕЛОЙТ ОДИТ ООД</t>
  </si>
  <si>
    <t>Васил Живков Грънчаров</t>
  </si>
  <si>
    <t>Елена Гошева Георгиева</t>
  </si>
  <si>
    <t>СИБАНК</t>
  </si>
  <si>
    <t>Промени в  запасите от продукция и незавършено производство</t>
  </si>
  <si>
    <t>Разходи за амортизация</t>
  </si>
  <si>
    <t>Резерви</t>
  </si>
  <si>
    <t>Финансови разходи</t>
  </si>
  <si>
    <t>Други компоненти на всеобхватния доход</t>
  </si>
  <si>
    <t>Общ всеобхватен доход за годината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</si>
  <si>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</si>
  <si>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</si>
  <si>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</si>
  <si>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</si>
  <si>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х.лв.</t>
  </si>
  <si>
    <t>Натрупана печалба</t>
  </si>
  <si>
    <t>Дългосрочни финансирания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</si>
  <si>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</si>
  <si>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</si>
  <si>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</si>
  <si>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</si>
  <si>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</si>
  <si>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</si>
  <si>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 xml:space="preserve">ул."Химкомбинатска" </t>
  </si>
  <si>
    <t>Загуба за годината</t>
  </si>
  <si>
    <t>Гл.Счетоводител:</t>
  </si>
  <si>
    <t>Изпълнителен директор:</t>
  </si>
  <si>
    <t>Златка Петкова Илиева</t>
  </si>
  <si>
    <t>Главен счетоводител(съставител):</t>
  </si>
  <si>
    <t>(Златка Илиева)</t>
  </si>
  <si>
    <t>Пасиви по отсрочени данъци</t>
  </si>
  <si>
    <t>Нетни парични потоци от оперативната дейност</t>
  </si>
  <si>
    <t>Други постъпления от финансова дейност</t>
  </si>
  <si>
    <t>Финансови (разходи)/приходи, нетно</t>
  </si>
  <si>
    <t>Промени в собствения капитал за 2012 година</t>
  </si>
  <si>
    <t>(Загуба)/Печалба от оперативна  дейност</t>
  </si>
  <si>
    <t>(Загуба)/Печалба за годината</t>
  </si>
  <si>
    <t>(Загуба)/Печалба преди данък върху печалбата</t>
  </si>
  <si>
    <t>Икономия от/(Разход за) данък върху печалбата</t>
  </si>
  <si>
    <t>Други доходи от дейността, нетно</t>
  </si>
  <si>
    <t>Платени данъци върху печалбата</t>
  </si>
  <si>
    <t>Нетни парични потоци от финансовата дейност</t>
  </si>
  <si>
    <t>Придобиване на дялове в дъщерни дружества</t>
  </si>
  <si>
    <t>Възстановени заеми, предоставени на свързани лица</t>
  </si>
  <si>
    <t>Разпределение на печалбата за дивиденти</t>
  </si>
  <si>
    <t>Активи по отсрочени данъци</t>
  </si>
  <si>
    <t>Разходи за суровини и материали</t>
  </si>
  <si>
    <t>Финансови приходи</t>
  </si>
  <si>
    <t>Нетекущи задължения</t>
  </si>
  <si>
    <t>Инвестиции на разположение и за продажба</t>
  </si>
  <si>
    <t xml:space="preserve">Нетно увеличение/(намаление) на паричните средства и паричните еквиваленти </t>
  </si>
  <si>
    <t>Възстановени данъци (без данъци върху печалбата)</t>
  </si>
  <si>
    <t>за годината, завършваща на 31 декември 2013 година</t>
  </si>
  <si>
    <t>2013             х.лв.</t>
  </si>
  <si>
    <t>към 31 декември 2013 година</t>
  </si>
  <si>
    <t>31 декември 2013              х.лв.</t>
  </si>
  <si>
    <t>2013
      х.лв.</t>
  </si>
  <si>
    <t>2012        х.лв.</t>
  </si>
  <si>
    <t>Промени в собствения капитал за 2013 година</t>
  </si>
  <si>
    <t>Салдо към 31 декември 2013 година</t>
  </si>
  <si>
    <t>-</t>
  </si>
  <si>
    <t>31 декември 2012              х.лв. 
(преизчислен)</t>
  </si>
  <si>
    <t>1 януари 2012              х.лв. 
(преизчислен)</t>
  </si>
  <si>
    <t>х.лв. (преизчислен)</t>
  </si>
  <si>
    <t>Други компоненти на всеобхватния доход за годината (преизчислен)</t>
  </si>
  <si>
    <t>Салдо към 31 декември 2012 година (преизчислен)</t>
  </si>
  <si>
    <t>Статии, които няма да бъдат рекласифицирани в печалбата или загубата</t>
  </si>
  <si>
    <t>Статии, които ще бъдат рекласифицирани в печалбата или загубата</t>
  </si>
  <si>
    <t>Изменение на провизия при пенсиониране</t>
  </si>
  <si>
    <t>Разходи за персонала (преизчислен)</t>
  </si>
  <si>
    <t>Салдо към 1 януари 2012 година (преизчислен)</t>
  </si>
  <si>
    <t>Задължения към персонала при пенсиониране (преизчислен)</t>
  </si>
  <si>
    <t>2012             х.лв.
(преизчислен)</t>
  </si>
  <si>
    <t>Резерв от изменение на провизия за пенсиониране</t>
  </si>
  <si>
    <t>Ефект от промяна на счетоводен стандарт - МСС 19</t>
  </si>
  <si>
    <t>Зърнени храни България АД</t>
  </si>
  <si>
    <t>Резерв от изменение на провизия за пенсиониране (преизчислен)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</si>
</sst>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2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>
        <color indexed="63"/>
      </right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vertical="center"/>
      <protection/>
    </xf>
    <xf numFmtId="49" fontId="9" fillId="0" borderId="0" xfId="58" applyNumberFormat="1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 quotePrefix="1">
      <alignment horizontal="center" vertical="center"/>
      <protection/>
    </xf>
    <xf numFmtId="0" fontId="7" fillId="0" borderId="0" xfId="57" applyFont="1" applyFill="1">
      <alignment/>
      <protection/>
    </xf>
    <xf numFmtId="0" fontId="7" fillId="0" borderId="0" xfId="57" applyFont="1" applyFill="1" applyBorder="1" applyAlignment="1">
      <alignment horizontal="center"/>
      <protection/>
    </xf>
    <xf numFmtId="164" fontId="7" fillId="0" borderId="0" xfId="57" applyNumberFormat="1" applyFont="1" applyFill="1" applyBorder="1">
      <alignment/>
      <protection/>
    </xf>
    <xf numFmtId="164" fontId="7" fillId="0" borderId="0" xfId="57" applyNumberFormat="1" applyFont="1" applyFill="1">
      <alignment/>
      <protection/>
    </xf>
    <xf numFmtId="164" fontId="7" fillId="0" borderId="0" xfId="57" applyNumberFormat="1" applyFont="1" applyFill="1" applyBorder="1" applyAlignment="1">
      <alignment horizontal="right"/>
      <protection/>
    </xf>
    <xf numFmtId="0" fontId="8" fillId="0" borderId="0" xfId="57" applyFont="1" applyFill="1">
      <alignment/>
      <protection/>
    </xf>
    <xf numFmtId="164" fontId="7" fillId="0" borderId="0" xfId="57" applyNumberFormat="1" applyFont="1" applyFill="1" applyBorder="1" applyAlignment="1">
      <alignment horizontal="center"/>
      <protection/>
    </xf>
    <xf numFmtId="164" fontId="7" fillId="0" borderId="0" xfId="57" applyNumberFormat="1" applyFont="1" applyFill="1" applyAlignment="1">
      <alignment horizontal="right"/>
      <protection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58" applyNumberFormat="1" applyFont="1" applyFill="1" applyBorder="1" applyAlignment="1" applyProtection="1">
      <alignment vertical="top"/>
      <protection/>
    </xf>
    <xf numFmtId="0" fontId="7" fillId="0" borderId="0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horizontal="right" vertical="center"/>
      <protection/>
    </xf>
    <xf numFmtId="164" fontId="8" fillId="0" borderId="0" xfId="57" applyNumberFormat="1" applyFont="1" applyFill="1" applyBorder="1">
      <alignment/>
      <protection/>
    </xf>
    <xf numFmtId="164" fontId="8" fillId="0" borderId="0" xfId="57" applyNumberFormat="1" applyFont="1" applyFill="1" applyBorder="1" applyAlignment="1">
      <alignment horizontal="center"/>
      <protection/>
    </xf>
    <xf numFmtId="0" fontId="5" fillId="0" borderId="0" xfId="57" applyFont="1" applyFill="1">
      <alignment/>
      <protection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58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164" fontId="8" fillId="0" borderId="0" xfId="57" applyNumberFormat="1" applyFont="1" applyFill="1" applyBorder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57" applyFont="1" applyFill="1">
      <alignment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0" xfId="57" applyFont="1" applyFill="1">
      <alignment/>
      <protection/>
    </xf>
    <xf numFmtId="0" fontId="8" fillId="0" borderId="0" xfId="57" applyFont="1" applyFill="1" applyBorder="1" applyAlignment="1">
      <alignment horizontal="left" wrapText="1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11" fillId="0" borderId="0" xfId="58" applyNumberFormat="1" applyFont="1" applyFill="1" applyBorder="1" applyAlignment="1" applyProtection="1">
      <alignment horizontal="center" wrapText="1"/>
      <protection/>
    </xf>
    <xf numFmtId="0" fontId="7" fillId="0" borderId="0" xfId="58" applyNumberFormat="1" applyFont="1" applyFill="1" applyBorder="1" applyAlignment="1" applyProtection="1">
      <alignment vertical="top"/>
      <protection/>
    </xf>
    <xf numFmtId="0" fontId="7" fillId="0" borderId="0" xfId="58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58" applyNumberFormat="1" applyFont="1" applyFill="1" applyBorder="1" applyAlignment="1" applyProtection="1">
      <alignment vertical="top"/>
      <protection locked="0"/>
    </xf>
    <xf numFmtId="0" fontId="11" fillId="0" borderId="0" xfId="56" applyFont="1" applyBorder="1" applyAlignment="1">
      <alignment horizontal="right" vertical="center"/>
      <protection/>
    </xf>
    <xf numFmtId="164" fontId="8" fillId="0" borderId="11" xfId="0" applyNumberFormat="1" applyFont="1" applyFill="1" applyBorder="1" applyAlignment="1">
      <alignment horizontal="right"/>
    </xf>
    <xf numFmtId="0" fontId="24" fillId="0" borderId="10" xfId="56" applyFont="1" applyBorder="1" applyAlignment="1">
      <alignment vertical="center"/>
      <protection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56" applyFont="1" applyAlignment="1">
      <alignment vertical="center"/>
      <protection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58" applyFont="1" applyFill="1" applyAlignment="1">
      <alignment horizontal="left"/>
      <protection/>
    </xf>
    <xf numFmtId="0" fontId="2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8" fillId="0" borderId="0" xfId="57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10" xfId="0" applyFont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11" fillId="0" borderId="0" xfId="56" applyFont="1" applyBorder="1" applyAlignment="1">
      <alignment/>
      <protection/>
    </xf>
    <xf numFmtId="0" fontId="11" fillId="0" borderId="0" xfId="56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3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66" fontId="13" fillId="0" borderId="0" xfId="42" applyNumberFormat="1" applyFont="1" applyFill="1" applyBorder="1" applyAlignment="1">
      <alignment/>
    </xf>
    <xf numFmtId="0" fontId="7" fillId="0" borderId="0" xfId="56" applyFont="1" applyFill="1" applyAlignment="1">
      <alignment/>
      <protection/>
    </xf>
    <xf numFmtId="164" fontId="12" fillId="0" borderId="0" xfId="59" applyNumberFormat="1" applyFont="1" applyFill="1" applyBorder="1" applyAlignment="1">
      <alignment horizontal="right"/>
      <protection/>
    </xf>
    <xf numFmtId="164" fontId="12" fillId="0" borderId="11" xfId="59" applyNumberFormat="1" applyFont="1" applyFill="1" applyBorder="1" applyAlignment="1">
      <alignment/>
      <protection/>
    </xf>
    <xf numFmtId="164" fontId="12" fillId="0" borderId="0" xfId="59" applyNumberFormat="1" applyFont="1" applyFill="1" applyBorder="1" applyAlignment="1">
      <alignment/>
      <protection/>
    </xf>
    <xf numFmtId="164" fontId="13" fillId="0" borderId="0" xfId="59" applyNumberFormat="1" applyFont="1" applyFill="1" applyBorder="1" applyAlignment="1">
      <alignment/>
      <protection/>
    </xf>
    <xf numFmtId="0" fontId="7" fillId="0" borderId="0" xfId="56" applyFont="1" applyFill="1" applyAlignment="1">
      <alignment horizontal="left"/>
      <protection/>
    </xf>
    <xf numFmtId="166" fontId="13" fillId="0" borderId="0" xfId="0" applyNumberFormat="1" applyFont="1" applyFill="1" applyBorder="1" applyAlignment="1">
      <alignment/>
    </xf>
    <xf numFmtId="164" fontId="12" fillId="0" borderId="13" xfId="59" applyNumberFormat="1" applyFont="1" applyFill="1" applyBorder="1" applyAlignment="1">
      <alignment/>
      <protection/>
    </xf>
    <xf numFmtId="0" fontId="15" fillId="0" borderId="0" xfId="60" applyFont="1" applyFill="1" applyBorder="1" applyAlignment="1" quotePrefix="1">
      <alignment horizontal="left"/>
      <protection/>
    </xf>
    <xf numFmtId="49" fontId="9" fillId="0" borderId="0" xfId="58" applyNumberFormat="1" applyFont="1" applyFill="1" applyBorder="1" applyAlignment="1">
      <alignment horizontal="right" wrapText="1"/>
      <protection/>
    </xf>
    <xf numFmtId="0" fontId="11" fillId="0" borderId="0" xfId="56" applyFont="1" applyBorder="1" applyAlignment="1">
      <alignment horizontal="left" vertical="center"/>
      <protection/>
    </xf>
    <xf numFmtId="0" fontId="11" fillId="0" borderId="0" xfId="56" applyFont="1" applyBorder="1" applyAlignment="1">
      <alignment horizontal="left"/>
      <protection/>
    </xf>
    <xf numFmtId="0" fontId="22" fillId="0" borderId="0" xfId="57" applyFont="1" applyFill="1" applyBorder="1" applyAlignment="1">
      <alignment wrapText="1"/>
      <protection/>
    </xf>
    <xf numFmtId="164" fontId="7" fillId="0" borderId="0" xfId="57" applyNumberFormat="1" applyFont="1" applyFill="1" applyBorder="1" applyAlignment="1">
      <alignment/>
      <protection/>
    </xf>
    <xf numFmtId="0" fontId="23" fillId="0" borderId="0" xfId="57" applyFont="1" applyFill="1" applyBorder="1" applyAlignment="1">
      <alignment wrapText="1"/>
      <protection/>
    </xf>
    <xf numFmtId="164" fontId="8" fillId="0" borderId="11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/>
      <protection/>
    </xf>
    <xf numFmtId="0" fontId="22" fillId="0" borderId="0" xfId="57" applyFont="1" applyFill="1" applyBorder="1" applyAlignment="1">
      <alignment/>
      <protection/>
    </xf>
    <xf numFmtId="164" fontId="8" fillId="0" borderId="0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/>
      <protection/>
    </xf>
    <xf numFmtId="164" fontId="7" fillId="0" borderId="0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164" fontId="8" fillId="0" borderId="10" xfId="57" applyNumberFormat="1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horizontal="right"/>
      <protection/>
    </xf>
    <xf numFmtId="164" fontId="8" fillId="0" borderId="12" xfId="57" applyNumberFormat="1" applyFont="1" applyFill="1" applyBorder="1" applyAlignment="1">
      <alignment horizontal="right"/>
      <protection/>
    </xf>
    <xf numFmtId="0" fontId="8" fillId="0" borderId="0" xfId="57" applyFont="1" applyFill="1" applyBorder="1" applyAlignment="1">
      <alignment/>
      <protection/>
    </xf>
    <xf numFmtId="0" fontId="8" fillId="0" borderId="0" xfId="58" applyNumberFormat="1" applyFont="1" applyFill="1" applyBorder="1" applyAlignment="1" applyProtection="1">
      <alignment/>
      <protection/>
    </xf>
    <xf numFmtId="166" fontId="8" fillId="0" borderId="10" xfId="58" applyNumberFormat="1" applyFont="1" applyFill="1" applyBorder="1" applyAlignment="1" applyProtection="1">
      <alignment/>
      <protection/>
    </xf>
    <xf numFmtId="166" fontId="7" fillId="0" borderId="0" xfId="42" applyNumberFormat="1" applyFont="1" applyFill="1" applyBorder="1" applyAlignment="1" applyProtection="1">
      <alignment/>
      <protection/>
    </xf>
    <xf numFmtId="0" fontId="7" fillId="0" borderId="0" xfId="58" applyNumberFormat="1" applyFont="1" applyFill="1" applyBorder="1" applyAlignment="1" applyProtection="1">
      <alignment horizontal="left"/>
      <protection/>
    </xf>
    <xf numFmtId="166" fontId="8" fillId="0" borderId="0" xfId="42" applyNumberFormat="1" applyFont="1" applyFill="1" applyBorder="1" applyAlignment="1" applyProtection="1">
      <alignment horizontal="right"/>
      <protection/>
    </xf>
    <xf numFmtId="166" fontId="8" fillId="0" borderId="12" xfId="42" applyNumberFormat="1" applyFont="1" applyFill="1" applyBorder="1" applyAlignment="1" applyProtection="1">
      <alignment horizontal="right"/>
      <protection/>
    </xf>
    <xf numFmtId="166" fontId="10" fillId="0" borderId="0" xfId="42" applyNumberFormat="1" applyFont="1" applyFill="1" applyBorder="1" applyAlignment="1" applyProtection="1">
      <alignment horizontal="right"/>
      <protection/>
    </xf>
    <xf numFmtId="0" fontId="11" fillId="0" borderId="0" xfId="58" applyNumberFormat="1" applyFont="1" applyFill="1" applyBorder="1" applyAlignment="1" applyProtection="1">
      <alignment/>
      <protection/>
    </xf>
    <xf numFmtId="0" fontId="7" fillId="0" borderId="0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/>
    </xf>
    <xf numFmtId="164" fontId="22" fillId="0" borderId="0" xfId="0" applyNumberFormat="1" applyFont="1" applyFill="1" applyBorder="1" applyAlignment="1">
      <alignment horizontal="center"/>
    </xf>
    <xf numFmtId="164" fontId="22" fillId="0" borderId="0" xfId="44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164" fontId="23" fillId="0" borderId="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right"/>
    </xf>
    <xf numFmtId="164" fontId="22" fillId="0" borderId="0" xfId="42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6" fillId="0" borderId="0" xfId="58" applyNumberFormat="1" applyFont="1" applyFill="1" applyBorder="1" applyAlignment="1" applyProtection="1">
      <alignment/>
      <protection/>
    </xf>
    <xf numFmtId="166" fontId="6" fillId="0" borderId="0" xfId="42" applyNumberFormat="1" applyFont="1" applyFill="1" applyBorder="1" applyAlignment="1" applyProtection="1">
      <alignment/>
      <protection/>
    </xf>
    <xf numFmtId="164" fontId="7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2" fillId="0" borderId="0" xfId="61" applyFont="1" applyFill="1" applyAlignment="1">
      <alignment vertical="center"/>
      <protection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6" fontId="8" fillId="0" borderId="0" xfId="42" applyNumberFormat="1" applyFont="1" applyFill="1" applyBorder="1" applyAlignment="1" applyProtection="1">
      <alignment horizontal="right"/>
      <protection/>
    </xf>
    <xf numFmtId="0" fontId="8" fillId="0" borderId="0" xfId="58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left" wrapText="1"/>
    </xf>
    <xf numFmtId="0" fontId="11" fillId="0" borderId="0" xfId="56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left"/>
      <protection/>
    </xf>
    <xf numFmtId="0" fontId="27" fillId="0" borderId="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5" fontId="17" fillId="0" borderId="0" xfId="56" applyNumberFormat="1" applyFont="1" applyFill="1" applyBorder="1" applyAlignment="1">
      <alignment horizontal="center" wrapText="1"/>
      <protection/>
    </xf>
    <xf numFmtId="15" fontId="9" fillId="0" borderId="0" xfId="56" applyNumberFormat="1" applyFont="1" applyFill="1" applyBorder="1" applyAlignment="1">
      <alignment horizont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0" fontId="6" fillId="0" borderId="0" xfId="58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2" fillId="0" borderId="0" xfId="59" applyFont="1" applyFill="1" applyAlignment="1">
      <alignment horizontal="center" vertical="center"/>
      <protection/>
    </xf>
    <xf numFmtId="167" fontId="2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3" fillId="32" borderId="0" xfId="0" applyFont="1" applyFill="1" applyBorder="1" applyAlignment="1">
      <alignment/>
    </xf>
    <xf numFmtId="0" fontId="7" fillId="32" borderId="0" xfId="60" applyFont="1" applyFill="1" applyBorder="1" applyAlignment="1">
      <alignment horizontal="center" vertical="center"/>
      <protection/>
    </xf>
    <xf numFmtId="0" fontId="7" fillId="32" borderId="0" xfId="57" applyFont="1" applyFill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59" applyFont="1" applyFill="1" applyAlignment="1">
      <alignment horizontal="center" vertical="center"/>
      <protection/>
    </xf>
    <xf numFmtId="0" fontId="27" fillId="0" borderId="0" xfId="0" applyFont="1" applyFill="1" applyBorder="1" applyAlignment="1">
      <alignment horizontal="center" wrapText="1"/>
    </xf>
    <xf numFmtId="0" fontId="20" fillId="0" borderId="0" xfId="56" applyFont="1" applyFill="1" applyBorder="1" applyAlignment="1">
      <alignment/>
      <protection/>
    </xf>
    <xf numFmtId="0" fontId="10" fillId="0" borderId="0" xfId="56" applyFont="1" applyFill="1" applyBorder="1" applyAlignment="1">
      <alignment/>
      <protection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/>
    </xf>
    <xf numFmtId="166" fontId="7" fillId="0" borderId="0" xfId="42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10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7" fillId="0" borderId="0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11" fillId="0" borderId="0" xfId="56" applyFont="1" applyFill="1" applyBorder="1" applyAlignment="1">
      <alignment/>
      <protection/>
    </xf>
    <xf numFmtId="0" fontId="7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center"/>
      <protection/>
    </xf>
    <xf numFmtId="0" fontId="11" fillId="0" borderId="0" xfId="56" applyFont="1" applyFill="1" applyBorder="1" applyAlignment="1">
      <alignment horizontal="right"/>
      <protection/>
    </xf>
    <xf numFmtId="0" fontId="11" fillId="0" borderId="0" xfId="56" applyFont="1" applyFill="1" applyBorder="1" applyAlignment="1">
      <alignment vertical="center"/>
      <protection/>
    </xf>
    <xf numFmtId="0" fontId="11" fillId="0" borderId="0" xfId="0" applyFont="1" applyFill="1" applyBorder="1" applyAlignment="1">
      <alignment/>
    </xf>
    <xf numFmtId="0" fontId="11" fillId="0" borderId="0" xfId="56" applyFont="1" applyFill="1" applyBorder="1" applyAlignment="1">
      <alignment vertical="center"/>
      <protection/>
    </xf>
    <xf numFmtId="0" fontId="11" fillId="0" borderId="0" xfId="56" applyFont="1" applyFill="1" applyBorder="1" applyAlignment="1">
      <alignment horizontal="right" vertical="center"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 quotePrefix="1">
      <alignment horizontal="left"/>
      <protection/>
    </xf>
    <xf numFmtId="0" fontId="20" fillId="0" borderId="0" xfId="56" applyFont="1" applyFill="1" applyBorder="1" applyAlignment="1" quotePrefix="1">
      <alignment horizontal="left"/>
      <protection/>
    </xf>
    <xf numFmtId="0" fontId="1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20" fillId="0" borderId="0" xfId="56" applyFont="1" applyFill="1" applyBorder="1" applyAlignment="1" quotePrefix="1">
      <alignment horizontal="right"/>
      <protection/>
    </xf>
    <xf numFmtId="0" fontId="11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right" vertical="center"/>
      <protection/>
    </xf>
    <xf numFmtId="0" fontId="11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left" vertical="center"/>
    </xf>
    <xf numFmtId="0" fontId="20" fillId="0" borderId="0" xfId="57" applyFont="1" applyFill="1" applyBorder="1" applyAlignment="1">
      <alignment wrapText="1"/>
      <protection/>
    </xf>
    <xf numFmtId="0" fontId="4" fillId="0" borderId="0" xfId="57" applyFont="1" applyFill="1" applyBorder="1" applyAlignment="1">
      <alignment horizontal="center" wrapText="1"/>
      <protection/>
    </xf>
    <xf numFmtId="164" fontId="7" fillId="0" borderId="0" xfId="57" applyNumberFormat="1" applyFont="1" applyFill="1" applyBorder="1" applyAlignment="1">
      <alignment horizontal="right" wrapText="1"/>
      <protection/>
    </xf>
    <xf numFmtId="0" fontId="7" fillId="0" borderId="0" xfId="57" applyFont="1" applyFill="1" applyBorder="1" applyAlignment="1">
      <alignment horizont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wrapText="1"/>
      <protection/>
    </xf>
    <xf numFmtId="0" fontId="7" fillId="0" borderId="0" xfId="0" applyFont="1" applyAlignment="1">
      <alignment vertical="center"/>
    </xf>
    <xf numFmtId="3" fontId="13" fillId="0" borderId="0" xfId="0" applyNumberFormat="1" applyFont="1" applyFill="1" applyBorder="1" applyAlignment="1">
      <alignment/>
    </xf>
    <xf numFmtId="3" fontId="34" fillId="0" borderId="11" xfId="0" applyNumberFormat="1" applyFont="1" applyFill="1" applyBorder="1" applyAlignment="1">
      <alignment/>
    </xf>
    <xf numFmtId="3" fontId="34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1" fillId="0" borderId="0" xfId="58" applyNumberFormat="1" applyFont="1" applyFill="1" applyBorder="1" applyAlignment="1" applyProtection="1">
      <alignment horizontal="right" wrapText="1"/>
      <protection/>
    </xf>
    <xf numFmtId="0" fontId="7" fillId="0" borderId="0" xfId="0" applyFont="1" applyFill="1" applyBorder="1" applyAlignment="1">
      <alignment horizontal="right"/>
    </xf>
    <xf numFmtId="166" fontId="8" fillId="0" borderId="0" xfId="58" applyNumberFormat="1" applyFont="1" applyFill="1" applyBorder="1" applyAlignment="1" applyProtection="1">
      <alignment/>
      <protection/>
    </xf>
    <xf numFmtId="164" fontId="12" fillId="0" borderId="11" xfId="59" applyNumberFormat="1" applyFont="1" applyFill="1" applyBorder="1" applyAlignment="1">
      <alignment horizontal="right"/>
      <protection/>
    </xf>
    <xf numFmtId="164" fontId="12" fillId="0" borderId="13" xfId="59" applyNumberFormat="1" applyFont="1" applyFill="1" applyBorder="1" applyAlignment="1">
      <alignment horizontal="right"/>
      <protection/>
    </xf>
    <xf numFmtId="164" fontId="12" fillId="0" borderId="14" xfId="59" applyNumberFormat="1" applyFont="1" applyFill="1" applyBorder="1" applyAlignment="1">
      <alignment/>
      <protection/>
    </xf>
    <xf numFmtId="0" fontId="7" fillId="0" borderId="0" xfId="58" applyNumberFormat="1" applyFont="1" applyFill="1" applyBorder="1" applyAlignment="1" applyProtection="1">
      <alignment horizontal="left"/>
      <protection/>
    </xf>
    <xf numFmtId="3" fontId="7" fillId="0" borderId="0" xfId="57" applyNumberFormat="1" applyFont="1" applyFill="1">
      <alignment/>
      <protection/>
    </xf>
    <xf numFmtId="0" fontId="8" fillId="0" borderId="0" xfId="0" applyFont="1" applyFill="1" applyBorder="1" applyAlignment="1">
      <alignment horizontal="left" wrapText="1"/>
    </xf>
    <xf numFmtId="0" fontId="23" fillId="0" borderId="0" xfId="61" applyFont="1" applyFill="1" applyAlignment="1">
      <alignment vertical="center"/>
      <protection/>
    </xf>
    <xf numFmtId="0" fontId="13" fillId="0" borderId="0" xfId="0" applyFont="1" applyFill="1" applyBorder="1" applyAlignment="1">
      <alignment horizontal="left" wrapText="1"/>
    </xf>
    <xf numFmtId="166" fontId="7" fillId="0" borderId="0" xfId="42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wrapText="1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8" fillId="0" borderId="10" xfId="56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8" fillId="0" borderId="0" xfId="56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58" applyNumberFormat="1" applyFont="1" applyFill="1" applyBorder="1" applyAlignment="1" applyProtection="1">
      <alignment horizontal="right" wrapText="1"/>
      <protection/>
    </xf>
    <xf numFmtId="0" fontId="7" fillId="0" borderId="0" xfId="0" applyFont="1" applyFill="1" applyBorder="1" applyAlignment="1">
      <alignment horizontal="right"/>
    </xf>
    <xf numFmtId="0" fontId="7" fillId="0" borderId="0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AL" xfId="56"/>
    <cellStyle name="Normal_Financial statements 2000 Alcomet" xfId="57"/>
    <cellStyle name="Normal_Financial statements_bg model 2002" xfId="58"/>
    <cellStyle name="Normal_P&amp;L" xfId="59"/>
    <cellStyle name="Normal_P&amp;L_Financial statements_bg model 2002" xfId="60"/>
    <cellStyle name="Normal_P&amp;L_IS (по функц.принцип)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D15" sqref="D15"/>
    </sheetView>
  </sheetViews>
  <sheetFormatPr defaultColWidth="0" defaultRowHeight="12.75" customHeight="1" zeroHeight="1"/>
  <cols>
    <col min="1" max="2" width="9.28125" style="67" customWidth="1"/>
    <col min="3" max="3" width="18.421875" style="67" customWidth="1"/>
    <col min="4" max="9" width="9.28125" style="67" customWidth="1"/>
    <col min="10" max="16384" width="9.28125" style="67" hidden="1" customWidth="1"/>
  </cols>
  <sheetData>
    <row r="1" spans="1:8" ht="18.75">
      <c r="A1" s="65" t="s">
        <v>0</v>
      </c>
      <c r="B1" s="66"/>
      <c r="C1" s="66"/>
      <c r="D1" s="87" t="s">
        <v>45</v>
      </c>
      <c r="E1" s="66"/>
      <c r="F1" s="66"/>
      <c r="G1" s="66"/>
      <c r="H1" s="66"/>
    </row>
    <row r="2" ht="12.75"/>
    <row r="3" ht="12.75"/>
    <row r="4" ht="12.75"/>
    <row r="5" spans="1:9" ht="18.75">
      <c r="A5" s="68" t="s">
        <v>23</v>
      </c>
      <c r="D5" s="71"/>
      <c r="F5" s="69"/>
      <c r="G5" s="69"/>
      <c r="H5" s="69"/>
      <c r="I5" s="69"/>
    </row>
    <row r="6" spans="1:9" ht="17.25" customHeight="1">
      <c r="A6" s="68"/>
      <c r="C6" s="86" t="s">
        <v>67</v>
      </c>
      <c r="D6" s="86" t="s">
        <v>30</v>
      </c>
      <c r="F6" s="69"/>
      <c r="G6" s="69"/>
      <c r="H6" s="69"/>
      <c r="I6" s="69"/>
    </row>
    <row r="7" spans="1:9" ht="17.25" customHeight="1">
      <c r="A7" s="68"/>
      <c r="C7" s="86" t="s">
        <v>76</v>
      </c>
      <c r="D7" s="86" t="s">
        <v>25</v>
      </c>
      <c r="F7" s="69"/>
      <c r="G7" s="69"/>
      <c r="H7" s="69"/>
      <c r="I7" s="69"/>
    </row>
    <row r="8" spans="1:9" ht="18.75">
      <c r="A8" s="68"/>
      <c r="C8" s="86" t="s">
        <v>68</v>
      </c>
      <c r="D8" s="86" t="s">
        <v>27</v>
      </c>
      <c r="F8" s="69"/>
      <c r="G8" s="69"/>
      <c r="H8" s="69"/>
      <c r="I8" s="69"/>
    </row>
    <row r="9" spans="1:9" ht="18.75">
      <c r="A9" s="68"/>
      <c r="C9" s="86"/>
      <c r="D9" s="86" t="s">
        <v>84</v>
      </c>
      <c r="F9" s="69"/>
      <c r="G9" s="69"/>
      <c r="H9" s="69"/>
      <c r="I9" s="69"/>
    </row>
    <row r="10" spans="1:9" ht="15.75">
      <c r="A10" s="70"/>
      <c r="C10" s="86"/>
      <c r="D10" s="86" t="s">
        <v>24</v>
      </c>
      <c r="F10" s="70"/>
      <c r="G10" s="69"/>
      <c r="H10" s="69"/>
      <c r="I10" s="69"/>
    </row>
    <row r="11" spans="1:9" ht="18.75">
      <c r="A11" s="68"/>
      <c r="C11" s="86"/>
      <c r="D11" s="86" t="s">
        <v>77</v>
      </c>
      <c r="F11" s="69"/>
      <c r="G11" s="69"/>
      <c r="H11" s="69"/>
      <c r="I11" s="69"/>
    </row>
    <row r="12" spans="1:9" ht="18.75">
      <c r="A12" s="68"/>
      <c r="C12" s="86"/>
      <c r="D12" s="86" t="s">
        <v>42</v>
      </c>
      <c r="F12" s="69"/>
      <c r="G12" s="69"/>
      <c r="H12" s="69"/>
      <c r="I12" s="69"/>
    </row>
    <row r="13" spans="1:9" ht="18.75">
      <c r="A13" s="68"/>
      <c r="C13" s="86"/>
      <c r="D13" s="86" t="s">
        <v>26</v>
      </c>
      <c r="F13" s="69"/>
      <c r="G13" s="69"/>
      <c r="H13" s="69"/>
      <c r="I13" s="69"/>
    </row>
    <row r="14" spans="1:9" ht="18.75">
      <c r="A14" s="68"/>
      <c r="C14" s="86"/>
      <c r="D14" s="86" t="s">
        <v>158</v>
      </c>
      <c r="E14" s="69"/>
      <c r="F14" s="69"/>
      <c r="G14" s="69"/>
      <c r="H14" s="69"/>
      <c r="I14" s="69"/>
    </row>
    <row r="15" spans="1:9" ht="18.75">
      <c r="A15" s="68"/>
      <c r="D15" s="240"/>
      <c r="E15" s="69"/>
      <c r="F15" s="69"/>
      <c r="G15" s="69"/>
      <c r="H15" s="69"/>
      <c r="I15" s="69"/>
    </row>
    <row r="16" spans="1:7" ht="18.75">
      <c r="A16" s="68" t="s">
        <v>75</v>
      </c>
      <c r="D16" s="86" t="s">
        <v>27</v>
      </c>
      <c r="E16" s="68"/>
      <c r="F16" s="68"/>
      <c r="G16" s="68"/>
    </row>
    <row r="17" spans="1:9" ht="18.75">
      <c r="A17" s="144" t="s">
        <v>109</v>
      </c>
      <c r="B17" s="71"/>
      <c r="C17" s="71"/>
      <c r="D17" s="86" t="s">
        <v>84</v>
      </c>
      <c r="E17" s="86"/>
      <c r="F17" s="86"/>
      <c r="G17" s="69"/>
      <c r="H17" s="69"/>
      <c r="I17" s="69"/>
    </row>
    <row r="18" spans="1:9" ht="18.75">
      <c r="A18" s="144" t="s">
        <v>109</v>
      </c>
      <c r="D18" s="86" t="s">
        <v>24</v>
      </c>
      <c r="E18" s="69"/>
      <c r="F18" s="69"/>
      <c r="G18" s="69"/>
      <c r="H18" s="69"/>
      <c r="I18" s="69"/>
    </row>
    <row r="19" spans="1:9" ht="18.75">
      <c r="A19" s="68"/>
      <c r="D19" s="86"/>
      <c r="E19" s="69"/>
      <c r="F19" s="69"/>
      <c r="G19" s="69"/>
      <c r="H19" s="69"/>
      <c r="I19" s="69"/>
    </row>
    <row r="20" spans="1:9" ht="18.75">
      <c r="A20" s="68" t="s">
        <v>108</v>
      </c>
      <c r="B20" s="68"/>
      <c r="C20" s="68"/>
      <c r="D20" s="86" t="s">
        <v>110</v>
      </c>
      <c r="E20" s="69"/>
      <c r="F20" s="69"/>
      <c r="G20" s="69"/>
      <c r="H20" s="69"/>
      <c r="I20" s="69"/>
    </row>
    <row r="21" spans="1:9" ht="18.75">
      <c r="A21" s="68"/>
      <c r="D21" s="144"/>
      <c r="E21" s="68"/>
      <c r="F21" s="68"/>
      <c r="G21" s="68"/>
      <c r="H21" s="68"/>
      <c r="I21" s="68"/>
    </row>
    <row r="22" spans="1:7" ht="18.75">
      <c r="A22" s="68"/>
      <c r="D22" s="47"/>
      <c r="E22" s="68"/>
      <c r="F22" s="68"/>
      <c r="G22" s="68"/>
    </row>
    <row r="23" spans="1:7" ht="18.75">
      <c r="A23" s="68" t="s">
        <v>1</v>
      </c>
      <c r="D23" s="69" t="s">
        <v>8</v>
      </c>
      <c r="E23" s="69"/>
      <c r="F23" s="69"/>
      <c r="G23" s="68"/>
    </row>
    <row r="24" spans="1:7" ht="18.75">
      <c r="A24" s="68"/>
      <c r="D24" s="69" t="s">
        <v>28</v>
      </c>
      <c r="E24" s="69"/>
      <c r="F24" s="69"/>
      <c r="G24" s="68"/>
    </row>
    <row r="25" spans="1:7" ht="18.75">
      <c r="A25" s="68"/>
      <c r="D25" s="69" t="s">
        <v>106</v>
      </c>
      <c r="E25" s="69"/>
      <c r="F25" s="69"/>
      <c r="G25" s="68"/>
    </row>
    <row r="26" spans="1:7" ht="18.75">
      <c r="A26" s="68"/>
      <c r="D26" s="47"/>
      <c r="E26" s="68"/>
      <c r="F26" s="68"/>
      <c r="G26" s="68"/>
    </row>
    <row r="27" spans="1:7" ht="18.75">
      <c r="A27" s="68"/>
      <c r="D27" s="47"/>
      <c r="E27" s="68"/>
      <c r="F27" s="68"/>
      <c r="G27" s="68"/>
    </row>
    <row r="28" spans="1:7" ht="18.75">
      <c r="A28" s="68" t="s">
        <v>29</v>
      </c>
      <c r="D28" s="69" t="s">
        <v>30</v>
      </c>
      <c r="E28" s="69"/>
      <c r="F28" s="68"/>
      <c r="G28" s="68"/>
    </row>
    <row r="29" spans="1:6" ht="18.75">
      <c r="A29" s="68"/>
      <c r="D29" s="69" t="s">
        <v>9</v>
      </c>
      <c r="E29" s="69"/>
      <c r="F29" s="68"/>
    </row>
    <row r="30" spans="1:4" ht="18.75">
      <c r="A30" s="68"/>
      <c r="D30" s="69" t="s">
        <v>79</v>
      </c>
    </row>
    <row r="31" spans="1:6" ht="18.75">
      <c r="A31" s="68"/>
      <c r="C31" s="69"/>
      <c r="D31" s="69" t="s">
        <v>85</v>
      </c>
      <c r="E31" s="69"/>
      <c r="F31" s="68"/>
    </row>
    <row r="32" spans="1:6" ht="18.75">
      <c r="A32" s="68"/>
      <c r="C32" s="69"/>
      <c r="D32" s="69"/>
      <c r="E32" s="69"/>
      <c r="F32" s="68"/>
    </row>
    <row r="33" spans="1:6" ht="18.75">
      <c r="A33" s="68"/>
      <c r="C33" s="69"/>
      <c r="D33" s="69"/>
      <c r="E33" s="69"/>
      <c r="F33" s="68"/>
    </row>
    <row r="34" spans="1:6" ht="18.75">
      <c r="A34" s="68"/>
      <c r="D34" s="47"/>
      <c r="F34" s="68"/>
    </row>
    <row r="35" spans="1:9" ht="18.75">
      <c r="A35" s="68" t="s">
        <v>2</v>
      </c>
      <c r="D35" s="69" t="s">
        <v>80</v>
      </c>
      <c r="E35" s="69"/>
      <c r="F35" s="68"/>
      <c r="G35" s="68"/>
      <c r="H35" s="68"/>
      <c r="I35" s="68"/>
    </row>
    <row r="36" spans="1:9" ht="18.75">
      <c r="A36" s="68"/>
      <c r="D36" s="69" t="s">
        <v>31</v>
      </c>
      <c r="E36" s="69"/>
      <c r="F36" s="68"/>
      <c r="G36" s="68"/>
      <c r="H36" s="68"/>
      <c r="I36" s="68"/>
    </row>
    <row r="37" spans="1:6" ht="18.75">
      <c r="A37" s="68"/>
      <c r="D37" s="69" t="s">
        <v>86</v>
      </c>
      <c r="E37" s="69"/>
      <c r="F37" s="68"/>
    </row>
    <row r="38" spans="1:6" ht="18.75">
      <c r="A38" s="68"/>
      <c r="E38" s="69"/>
      <c r="F38" s="68"/>
    </row>
    <row r="39" spans="1:6" ht="18.75">
      <c r="A39" s="68"/>
      <c r="D39" s="69"/>
      <c r="E39" s="69"/>
      <c r="F39" s="68"/>
    </row>
    <row r="40" spans="1:6" ht="18.75">
      <c r="A40" s="68"/>
      <c r="D40" s="69"/>
      <c r="E40" s="69"/>
      <c r="F40" s="68"/>
    </row>
    <row r="41" spans="1:6" ht="18.75">
      <c r="A41" s="68"/>
      <c r="D41" s="47"/>
      <c r="F41" s="68"/>
    </row>
    <row r="42" spans="1:6" ht="18.75">
      <c r="A42" s="68"/>
      <c r="D42" s="47"/>
      <c r="F42" s="68"/>
    </row>
    <row r="43" spans="1:9" ht="18.75">
      <c r="A43" s="68" t="s">
        <v>32</v>
      </c>
      <c r="D43" s="69" t="s">
        <v>46</v>
      </c>
      <c r="G43" s="71"/>
      <c r="H43" s="71"/>
      <c r="I43" s="71"/>
    </row>
    <row r="44" spans="1:6" ht="18.75">
      <c r="A44" s="68"/>
      <c r="D44" s="69" t="s">
        <v>83</v>
      </c>
      <c r="F44" s="68"/>
    </row>
    <row r="45" spans="1:6" ht="18.75">
      <c r="A45" s="68"/>
      <c r="F45" s="68"/>
    </row>
    <row r="46" spans="1:6" ht="18.75">
      <c r="A46" s="68"/>
      <c r="F46" s="68"/>
    </row>
    <row r="47" spans="1:6" ht="18.75">
      <c r="A47" s="68"/>
      <c r="F47" s="68"/>
    </row>
    <row r="48" spans="1:6" ht="18.75">
      <c r="A48" s="68"/>
      <c r="F48" s="68"/>
    </row>
    <row r="49" spans="1:6" ht="18.75">
      <c r="A49" s="68"/>
      <c r="F49" s="68"/>
    </row>
    <row r="50" spans="1:6" ht="18.75">
      <c r="A50" s="68"/>
      <c r="F50" s="68"/>
    </row>
    <row r="51" spans="1:6" ht="18.75">
      <c r="A51" s="68"/>
      <c r="F51" s="68"/>
    </row>
    <row r="52" ht="12.75"/>
    <row r="53" ht="12.75"/>
    <row r="54" ht="12.75"/>
    <row r="55" ht="12.75"/>
    <row r="56" ht="12.75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view="pageBreakPreview" zoomScaleNormal="85" zoomScaleSheetLayoutView="100" zoomScalePageLayoutView="0" workbookViewId="0" topLeftCell="A22">
      <selection activeCell="D33" sqref="D33"/>
    </sheetView>
  </sheetViews>
  <sheetFormatPr defaultColWidth="9.140625" defaultRowHeight="12.75"/>
  <cols>
    <col min="1" max="1" width="52.140625" style="43" customWidth="1"/>
    <col min="2" max="2" width="13.140625" style="33" bestFit="1" customWidth="1"/>
    <col min="3" max="3" width="5.421875" style="79" customWidth="1"/>
    <col min="4" max="4" width="11.57421875" style="82" customWidth="1"/>
    <col min="5" max="5" width="4.7109375" style="31" customWidth="1"/>
    <col min="6" max="6" width="13.8515625" style="32" customWidth="1"/>
    <col min="7" max="7" width="2.00390625" style="35" bestFit="1" customWidth="1"/>
    <col min="8" max="8" width="5.00390625" style="35" customWidth="1"/>
    <col min="9" max="16" width="9.140625" style="43" customWidth="1"/>
    <col min="17" max="16384" width="9.140625" style="35" customWidth="1"/>
  </cols>
  <sheetData>
    <row r="1" spans="1:6" ht="15">
      <c r="A1" s="258" t="str">
        <f>'Cover '!D1</f>
        <v>НЕОХИМ АД</v>
      </c>
      <c r="B1" s="259"/>
      <c r="C1" s="259"/>
      <c r="D1" s="259"/>
      <c r="E1" s="259"/>
      <c r="F1" s="259"/>
    </row>
    <row r="2" spans="1:16" s="34" customFormat="1" ht="15">
      <c r="A2" s="260" t="s">
        <v>101</v>
      </c>
      <c r="B2" s="261"/>
      <c r="C2" s="261"/>
      <c r="D2" s="261"/>
      <c r="E2" s="261"/>
      <c r="F2" s="261"/>
      <c r="I2" s="143"/>
      <c r="J2" s="143"/>
      <c r="K2" s="143"/>
      <c r="L2" s="143"/>
      <c r="M2" s="143"/>
      <c r="N2" s="143"/>
      <c r="O2" s="143"/>
      <c r="P2" s="143"/>
    </row>
    <row r="3" spans="1:5" ht="15">
      <c r="A3" s="210" t="s">
        <v>135</v>
      </c>
      <c r="B3" s="91"/>
      <c r="C3" s="161"/>
      <c r="D3" s="161"/>
      <c r="E3" s="92"/>
    </row>
    <row r="4" spans="1:5" ht="15">
      <c r="A4" s="210"/>
      <c r="B4" s="91"/>
      <c r="C4" s="161"/>
      <c r="D4" s="161"/>
      <c r="E4" s="92"/>
    </row>
    <row r="5" spans="1:5" ht="15">
      <c r="A5" s="210"/>
      <c r="B5" s="91"/>
      <c r="C5" s="161"/>
      <c r="D5" s="161"/>
      <c r="E5" s="92"/>
    </row>
    <row r="6" spans="1:5" ht="15">
      <c r="A6" s="210"/>
      <c r="B6" s="91"/>
      <c r="C6" s="161"/>
      <c r="D6" s="161"/>
      <c r="E6" s="92"/>
    </row>
    <row r="7" spans="1:6" ht="15" customHeight="1">
      <c r="A7" s="92"/>
      <c r="B7" s="262" t="s">
        <v>4</v>
      </c>
      <c r="C7" s="85"/>
      <c r="D7" s="263" t="s">
        <v>136</v>
      </c>
      <c r="E7" s="80"/>
      <c r="F7" s="263" t="s">
        <v>155</v>
      </c>
    </row>
    <row r="8" spans="1:6" ht="24.75" customHeight="1">
      <c r="A8" s="92"/>
      <c r="B8" s="262"/>
      <c r="C8" s="85"/>
      <c r="D8" s="264"/>
      <c r="E8" s="82"/>
      <c r="F8" s="264"/>
    </row>
    <row r="9" spans="1:6" ht="15">
      <c r="A9" s="94"/>
      <c r="C9" s="82"/>
      <c r="E9" s="40"/>
      <c r="F9" s="82"/>
    </row>
    <row r="10" spans="1:6" ht="15">
      <c r="A10" s="94"/>
      <c r="C10" s="82"/>
      <c r="E10" s="40"/>
      <c r="F10" s="82"/>
    </row>
    <row r="11" spans="1:8" ht="15">
      <c r="A11" s="92" t="s">
        <v>70</v>
      </c>
      <c r="B11" s="33">
        <v>3</v>
      </c>
      <c r="C11" s="82"/>
      <c r="D11" s="32">
        <v>245020</v>
      </c>
      <c r="E11" s="33"/>
      <c r="F11" s="32">
        <v>249232</v>
      </c>
      <c r="H11" s="43"/>
    </row>
    <row r="12" spans="1:6" ht="15">
      <c r="A12" s="92" t="s">
        <v>122</v>
      </c>
      <c r="B12" s="33">
        <v>4</v>
      </c>
      <c r="C12" s="82"/>
      <c r="D12" s="32">
        <v>2430</v>
      </c>
      <c r="E12" s="33"/>
      <c r="F12" s="32">
        <v>3251</v>
      </c>
    </row>
    <row r="13" spans="1:6" ht="30">
      <c r="A13" s="91" t="s">
        <v>87</v>
      </c>
      <c r="C13" s="82"/>
      <c r="D13" s="32">
        <v>-4799</v>
      </c>
      <c r="E13" s="33"/>
      <c r="F13" s="32">
        <v>539</v>
      </c>
    </row>
    <row r="14" spans="1:7" ht="15">
      <c r="A14" s="92" t="s">
        <v>129</v>
      </c>
      <c r="B14" s="33">
        <v>5</v>
      </c>
      <c r="C14" s="82"/>
      <c r="D14" s="32">
        <v>-195479</v>
      </c>
      <c r="E14" s="33"/>
      <c r="F14" s="32">
        <v>-209309</v>
      </c>
      <c r="G14" s="38"/>
    </row>
    <row r="15" spans="1:7" ht="15">
      <c r="A15" s="92" t="s">
        <v>3</v>
      </c>
      <c r="B15" s="33">
        <v>6</v>
      </c>
      <c r="C15" s="82"/>
      <c r="D15" s="32">
        <v>-14785</v>
      </c>
      <c r="E15" s="33"/>
      <c r="F15" s="32">
        <v>-18716</v>
      </c>
      <c r="G15" s="38"/>
    </row>
    <row r="16" spans="1:7" ht="15">
      <c r="A16" s="92" t="s">
        <v>152</v>
      </c>
      <c r="B16" s="33">
        <v>7</v>
      </c>
      <c r="C16" s="82"/>
      <c r="D16" s="32">
        <v>-24272</v>
      </c>
      <c r="E16" s="33"/>
      <c r="F16" s="32">
        <f>-22194+26</f>
        <v>-22168</v>
      </c>
      <c r="G16" s="36"/>
    </row>
    <row r="17" spans="1:7" ht="15">
      <c r="A17" s="92" t="s">
        <v>88</v>
      </c>
      <c r="B17" s="33">
        <v>13</v>
      </c>
      <c r="C17" s="82"/>
      <c r="D17" s="32">
        <v>-10376</v>
      </c>
      <c r="E17" s="33"/>
      <c r="F17" s="32">
        <v>-9957</v>
      </c>
      <c r="G17" s="38"/>
    </row>
    <row r="18" spans="1:6" ht="15">
      <c r="A18" s="91" t="s">
        <v>35</v>
      </c>
      <c r="B18" s="33">
        <v>8</v>
      </c>
      <c r="C18" s="82"/>
      <c r="D18" s="32">
        <v>-133</v>
      </c>
      <c r="E18" s="33"/>
      <c r="F18" s="32">
        <v>-538</v>
      </c>
    </row>
    <row r="19" spans="1:7" ht="15.75" customHeight="1">
      <c r="A19" s="92" t="s">
        <v>71</v>
      </c>
      <c r="B19" s="33">
        <v>9</v>
      </c>
      <c r="C19" s="82"/>
      <c r="D19" s="32">
        <v>-1014</v>
      </c>
      <c r="E19" s="33"/>
      <c r="F19" s="32">
        <v>-1037</v>
      </c>
      <c r="G19" s="36"/>
    </row>
    <row r="20" spans="1:7" ht="15" customHeight="1">
      <c r="A20" s="93" t="s">
        <v>118</v>
      </c>
      <c r="C20" s="82"/>
      <c r="D20" s="64">
        <f>SUM(D11:D19)</f>
        <v>-3408</v>
      </c>
      <c r="E20" s="64"/>
      <c r="F20" s="64">
        <f>SUM(F11:F19)</f>
        <v>-8703</v>
      </c>
      <c r="G20" s="38"/>
    </row>
    <row r="21" spans="1:7" ht="15" customHeight="1">
      <c r="A21" s="92"/>
      <c r="C21" s="82"/>
      <c r="D21" s="32"/>
      <c r="E21" s="33"/>
      <c r="G21" s="38"/>
    </row>
    <row r="22" spans="1:7" ht="15" customHeight="1">
      <c r="A22" s="92"/>
      <c r="C22" s="82"/>
      <c r="D22" s="32"/>
      <c r="E22" s="33"/>
      <c r="G22" s="38"/>
    </row>
    <row r="23" spans="1:7" ht="15" customHeight="1">
      <c r="A23" s="92" t="s">
        <v>130</v>
      </c>
      <c r="C23" s="82"/>
      <c r="D23" s="32">
        <v>5</v>
      </c>
      <c r="E23" s="33"/>
      <c r="F23" s="32">
        <v>43</v>
      </c>
      <c r="G23" s="38"/>
    </row>
    <row r="24" spans="1:7" ht="15">
      <c r="A24" s="43" t="s">
        <v>90</v>
      </c>
      <c r="C24" s="82"/>
      <c r="D24" s="156">
        <v>-2095</v>
      </c>
      <c r="E24" s="40"/>
      <c r="F24" s="156">
        <v>-1041</v>
      </c>
      <c r="G24" s="38"/>
    </row>
    <row r="25" spans="1:7" ht="15">
      <c r="A25" s="205" t="s">
        <v>116</v>
      </c>
      <c r="B25" s="33">
        <v>10</v>
      </c>
      <c r="C25" s="82"/>
      <c r="D25" s="64">
        <f>SUM(D23:D24)</f>
        <v>-2090</v>
      </c>
      <c r="E25" s="64"/>
      <c r="F25" s="64">
        <f>SUM(F23:F24)</f>
        <v>-998</v>
      </c>
      <c r="G25" s="38"/>
    </row>
    <row r="26" spans="3:7" ht="15">
      <c r="C26" s="82"/>
      <c r="D26" s="32"/>
      <c r="E26" s="40"/>
      <c r="G26" s="38"/>
    </row>
    <row r="27" spans="1:7" ht="15">
      <c r="A27" s="93" t="s">
        <v>120</v>
      </c>
      <c r="C27" s="82"/>
      <c r="D27" s="157">
        <f>D25+D20</f>
        <v>-5498</v>
      </c>
      <c r="E27" s="157"/>
      <c r="F27" s="157">
        <f>F25+F20</f>
        <v>-9701</v>
      </c>
      <c r="G27" s="37"/>
    </row>
    <row r="28" spans="1:8" ht="15">
      <c r="A28" s="93"/>
      <c r="C28" s="82"/>
      <c r="D28" s="41"/>
      <c r="E28" s="40"/>
      <c r="F28" s="41"/>
      <c r="G28" s="42"/>
      <c r="H28" s="43"/>
    </row>
    <row r="29" spans="1:8" ht="15">
      <c r="A29" s="92" t="s">
        <v>121</v>
      </c>
      <c r="C29" s="82"/>
      <c r="D29" s="32"/>
      <c r="E29" s="33"/>
      <c r="F29" s="32">
        <v>925</v>
      </c>
      <c r="G29" s="42"/>
      <c r="H29" s="43"/>
    </row>
    <row r="30" spans="1:7" ht="15">
      <c r="A30" s="93"/>
      <c r="B30" s="40"/>
      <c r="C30" s="80"/>
      <c r="D30" s="41"/>
      <c r="E30" s="40"/>
      <c r="F30" s="41"/>
      <c r="G30" s="42"/>
    </row>
    <row r="31" spans="1:7" ht="15.75" thickBot="1">
      <c r="A31" s="93" t="s">
        <v>119</v>
      </c>
      <c r="B31" s="40"/>
      <c r="C31" s="80"/>
      <c r="D31" s="84">
        <f>D27+D29</f>
        <v>-5498</v>
      </c>
      <c r="E31" s="84"/>
      <c r="F31" s="84">
        <f>F27+F29</f>
        <v>-8776</v>
      </c>
      <c r="G31" s="37"/>
    </row>
    <row r="32" spans="1:7" ht="15.75" thickTop="1">
      <c r="A32" s="93"/>
      <c r="B32" s="40"/>
      <c r="C32" s="80"/>
      <c r="D32" s="41"/>
      <c r="E32" s="40"/>
      <c r="F32" s="41"/>
      <c r="G32" s="37"/>
    </row>
    <row r="33" spans="1:7" ht="29.25">
      <c r="A33" s="253" t="s">
        <v>149</v>
      </c>
      <c r="B33" s="40"/>
      <c r="C33" s="80"/>
      <c r="D33" s="41"/>
      <c r="E33" s="40"/>
      <c r="F33" s="41"/>
      <c r="G33" s="37"/>
    </row>
    <row r="34" spans="1:7" ht="15">
      <c r="A34" s="254" t="s">
        <v>151</v>
      </c>
      <c r="B34" s="40"/>
      <c r="C34" s="80"/>
      <c r="D34" s="41">
        <v>-233</v>
      </c>
      <c r="E34" s="40"/>
      <c r="F34" s="41">
        <v>-198</v>
      </c>
      <c r="G34" s="37"/>
    </row>
    <row r="35" spans="1:7" ht="15">
      <c r="A35" s="93"/>
      <c r="B35" s="40"/>
      <c r="C35" s="80"/>
      <c r="D35" s="41"/>
      <c r="E35" s="40"/>
      <c r="F35" s="41"/>
      <c r="G35" s="37"/>
    </row>
    <row r="36" spans="1:7" ht="29.25">
      <c r="A36" s="253" t="s">
        <v>150</v>
      </c>
      <c r="B36" s="40"/>
      <c r="C36" s="80"/>
      <c r="D36" s="41"/>
      <c r="E36" s="40"/>
      <c r="F36" s="41"/>
      <c r="G36" s="39"/>
    </row>
    <row r="37" spans="1:6" ht="15">
      <c r="A37" s="254" t="s">
        <v>91</v>
      </c>
      <c r="B37" s="199"/>
      <c r="C37" s="145"/>
      <c r="D37" s="146">
        <v>0</v>
      </c>
      <c r="E37" s="147"/>
      <c r="F37" s="146">
        <v>0</v>
      </c>
    </row>
    <row r="38" spans="1:6" ht="15">
      <c r="A38" s="148"/>
      <c r="B38" s="200"/>
      <c r="C38" s="149"/>
      <c r="D38" s="146"/>
      <c r="E38" s="150"/>
      <c r="F38" s="146"/>
    </row>
    <row r="39" spans="1:6" ht="15.75" thickBot="1">
      <c r="A39" s="162" t="s">
        <v>92</v>
      </c>
      <c r="B39" s="200"/>
      <c r="C39" s="149"/>
      <c r="D39" s="151">
        <f>D31+D34+D37</f>
        <v>-5731</v>
      </c>
      <c r="E39" s="151"/>
      <c r="F39" s="151">
        <f>F31+F34+F37</f>
        <v>-8974</v>
      </c>
    </row>
    <row r="40" spans="1:6" ht="15.75" thickTop="1">
      <c r="A40" s="92"/>
      <c r="C40" s="40"/>
      <c r="D40" s="60"/>
      <c r="E40" s="60"/>
      <c r="F40" s="60"/>
    </row>
    <row r="41" spans="1:7" s="43" customFormat="1" ht="15">
      <c r="A41" s="93"/>
      <c r="B41" s="201"/>
      <c r="C41" s="188"/>
      <c r="D41" s="189"/>
      <c r="E41" s="152"/>
      <c r="F41" s="189"/>
      <c r="G41" s="152"/>
    </row>
    <row r="42" spans="1:6" s="43" customFormat="1" ht="15">
      <c r="A42" s="153"/>
      <c r="B42" s="33"/>
      <c r="C42" s="40"/>
      <c r="D42" s="60"/>
      <c r="E42" s="60"/>
      <c r="F42" s="60"/>
    </row>
    <row r="43" spans="1:6" s="43" customFormat="1" ht="15">
      <c r="A43" s="153"/>
      <c r="B43" s="33"/>
      <c r="C43" s="40"/>
      <c r="D43" s="60"/>
      <c r="E43" s="60"/>
      <c r="F43" s="60"/>
    </row>
    <row r="44" spans="1:6" s="43" customFormat="1" ht="15">
      <c r="A44" s="191"/>
      <c r="B44" s="33"/>
      <c r="C44" s="40"/>
      <c r="D44" s="60"/>
      <c r="E44" s="60"/>
      <c r="F44" s="60"/>
    </row>
    <row r="45" spans="1:6" s="43" customFormat="1" ht="15">
      <c r="A45" s="191"/>
      <c r="B45" s="33"/>
      <c r="C45" s="40"/>
      <c r="D45" s="82"/>
      <c r="E45" s="33"/>
      <c r="F45" s="32"/>
    </row>
    <row r="46" spans="1:6" s="43" customFormat="1" ht="15">
      <c r="A46" s="203"/>
      <c r="B46" s="33"/>
      <c r="C46" s="82"/>
      <c r="D46" s="198"/>
      <c r="E46" s="33"/>
      <c r="F46" s="32"/>
    </row>
    <row r="47" spans="1:6" s="43" customFormat="1" ht="15">
      <c r="A47" s="204"/>
      <c r="B47" s="198"/>
      <c r="C47" s="198"/>
      <c r="D47" s="198"/>
      <c r="E47" s="33"/>
      <c r="F47" s="32"/>
    </row>
    <row r="48" spans="1:6" s="43" customFormat="1" ht="15">
      <c r="A48" s="197"/>
      <c r="B48" s="198"/>
      <c r="C48" s="198"/>
      <c r="D48" s="82"/>
      <c r="E48" s="33"/>
      <c r="F48" s="32"/>
    </row>
    <row r="49" spans="1:6" s="43" customFormat="1" ht="15">
      <c r="A49" s="197"/>
      <c r="B49" s="198"/>
      <c r="C49" s="198"/>
      <c r="D49" s="82"/>
      <c r="E49" s="33"/>
      <c r="F49" s="32"/>
    </row>
    <row r="50" spans="1:4" ht="15">
      <c r="A50" s="197"/>
      <c r="B50" s="198"/>
      <c r="C50" s="192"/>
      <c r="D50" s="79"/>
    </row>
    <row r="51" spans="1:4" ht="15">
      <c r="A51" s="206"/>
      <c r="B51" s="82"/>
      <c r="D51" s="79"/>
    </row>
    <row r="52" spans="1:7" ht="15">
      <c r="A52" s="168" t="s">
        <v>78</v>
      </c>
      <c r="B52" s="170" t="s">
        <v>111</v>
      </c>
      <c r="C52" s="118"/>
      <c r="F52" s="78"/>
      <c r="G52" s="45"/>
    </row>
    <row r="53" spans="1:5" ht="15">
      <c r="A53" s="207" t="s">
        <v>47</v>
      </c>
      <c r="B53" s="190"/>
      <c r="C53" s="78"/>
      <c r="D53" s="83"/>
      <c r="E53" s="117" t="s">
        <v>112</v>
      </c>
    </row>
    <row r="54" spans="1:7" ht="15">
      <c r="A54" s="168"/>
      <c r="B54" s="190"/>
      <c r="C54" s="78"/>
      <c r="D54" s="83"/>
      <c r="E54" s="100"/>
      <c r="F54" s="78"/>
      <c r="G54" s="45"/>
    </row>
    <row r="55" spans="1:6" ht="24" customHeight="1">
      <c r="A55" s="102"/>
      <c r="B55" s="102"/>
      <c r="C55" s="20"/>
      <c r="D55" s="168"/>
      <c r="F55" s="98"/>
    </row>
    <row r="56" spans="1:6" ht="15">
      <c r="A56" s="102"/>
      <c r="B56" s="102"/>
      <c r="C56" s="20"/>
      <c r="D56" s="83"/>
      <c r="E56" s="20"/>
      <c r="F56" s="99"/>
    </row>
    <row r="57" spans="1:7" ht="15">
      <c r="A57" s="214"/>
      <c r="G57" s="45"/>
    </row>
    <row r="60" ht="15">
      <c r="A60" s="214"/>
    </row>
    <row r="61" ht="15">
      <c r="A61" s="206"/>
    </row>
    <row r="62" ht="15">
      <c r="A62" s="214"/>
    </row>
    <row r="63" ht="15">
      <c r="A63" s="214"/>
    </row>
    <row r="64" ht="15">
      <c r="A64" s="214"/>
    </row>
    <row r="65" ht="15">
      <c r="A65" s="214"/>
    </row>
    <row r="66" ht="15">
      <c r="A66" s="208"/>
    </row>
    <row r="67" spans="1:6" ht="15">
      <c r="A67" s="101"/>
      <c r="B67" s="190"/>
      <c r="C67" s="83"/>
      <c r="D67" s="102"/>
      <c r="E67" s="102"/>
      <c r="F67" s="102"/>
    </row>
    <row r="68" spans="1:6" ht="15">
      <c r="A68" s="102"/>
      <c r="B68" s="190"/>
      <c r="C68" s="83"/>
      <c r="D68" s="102"/>
      <c r="E68" s="102"/>
      <c r="F68" s="102"/>
    </row>
    <row r="69" spans="1:6" ht="15">
      <c r="A69" s="214"/>
      <c r="B69" s="190"/>
      <c r="C69" s="83"/>
      <c r="D69" s="102"/>
      <c r="E69" s="102"/>
      <c r="F69" s="102"/>
    </row>
    <row r="70" spans="1:6" ht="15">
      <c r="A70" s="208"/>
      <c r="B70" s="96"/>
      <c r="C70" s="97"/>
      <c r="D70" s="97"/>
      <c r="E70" s="97"/>
      <c r="F70" s="97"/>
    </row>
    <row r="71" ht="15" customHeight="1">
      <c r="A71" s="214"/>
    </row>
    <row r="72" ht="15">
      <c r="A72" s="214"/>
    </row>
    <row r="73" ht="15">
      <c r="A73" s="214"/>
    </row>
    <row r="74" ht="15">
      <c r="A74" s="214"/>
    </row>
    <row r="75" ht="15">
      <c r="A75" s="214"/>
    </row>
    <row r="76" ht="15">
      <c r="A76" s="214"/>
    </row>
    <row r="77" ht="15">
      <c r="A77" s="214"/>
    </row>
    <row r="78" ht="15">
      <c r="A78" s="214"/>
    </row>
    <row r="79" ht="15">
      <c r="A79" s="214"/>
    </row>
  </sheetData>
  <sheetProtection/>
  <mergeCells count="5">
    <mergeCell ref="A1:F1"/>
    <mergeCell ref="A2:F2"/>
    <mergeCell ref="B7:B8"/>
    <mergeCell ref="F7:F8"/>
    <mergeCell ref="D7:D8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view="pageBreakPreview" zoomScaleSheetLayoutView="100" zoomScalePageLayoutView="0" workbookViewId="0" topLeftCell="A1">
      <selection activeCell="B56" sqref="B56"/>
    </sheetView>
  </sheetViews>
  <sheetFormatPr defaultColWidth="9.140625" defaultRowHeight="12.75"/>
  <cols>
    <col min="1" max="1" width="51.00390625" style="45" customWidth="1"/>
    <col min="2" max="2" width="10.421875" style="171" bestFit="1" customWidth="1"/>
    <col min="3" max="3" width="2.7109375" style="21" customWidth="1"/>
    <col min="4" max="4" width="13.57421875" style="45" customWidth="1"/>
    <col min="5" max="5" width="2.7109375" style="45" customWidth="1"/>
    <col min="6" max="6" width="13.7109375" style="45" customWidth="1"/>
    <col min="7" max="7" width="2.00390625" style="16" bestFit="1" customWidth="1"/>
    <col min="8" max="8" width="13.7109375" style="16" customWidth="1"/>
    <col min="9" max="16384" width="9.140625" style="16" customWidth="1"/>
  </cols>
  <sheetData>
    <row r="1" spans="1:6" ht="15">
      <c r="A1" s="72" t="str">
        <f>'Cover '!D1</f>
        <v>НЕОХИМ АД</v>
      </c>
      <c r="B1" s="172"/>
      <c r="C1" s="15"/>
      <c r="D1" s="72"/>
      <c r="E1" s="73"/>
      <c r="F1" s="72"/>
    </row>
    <row r="2" spans="1:6" s="18" customFormat="1" ht="15">
      <c r="A2" s="73" t="s">
        <v>102</v>
      </c>
      <c r="B2" s="173"/>
      <c r="C2" s="17"/>
      <c r="D2" s="73"/>
      <c r="E2" s="73"/>
      <c r="F2" s="73"/>
    </row>
    <row r="3" spans="1:6" ht="15" customHeight="1">
      <c r="A3" s="73" t="s">
        <v>137</v>
      </c>
      <c r="B3" s="174"/>
      <c r="C3" s="18"/>
      <c r="D3" s="48"/>
      <c r="E3" s="48"/>
      <c r="F3" s="48"/>
    </row>
    <row r="4" spans="1:8" s="19" customFormat="1" ht="15" customHeight="1">
      <c r="A4" s="102"/>
      <c r="B4" s="265" t="s">
        <v>4</v>
      </c>
      <c r="C4" s="89"/>
      <c r="D4" s="263" t="s">
        <v>138</v>
      </c>
      <c r="E4" s="103"/>
      <c r="F4" s="263" t="s">
        <v>144</v>
      </c>
      <c r="H4" s="263" t="s">
        <v>145</v>
      </c>
    </row>
    <row r="5" spans="1:8" ht="37.5" customHeight="1">
      <c r="A5" s="158" t="s">
        <v>69</v>
      </c>
      <c r="B5" s="265"/>
      <c r="C5" s="79"/>
      <c r="D5" s="264"/>
      <c r="E5" s="104"/>
      <c r="F5" s="264"/>
      <c r="H5" s="264"/>
    </row>
    <row r="6" spans="1:6" ht="17.25" customHeight="1">
      <c r="A6" s="102"/>
      <c r="B6" s="82"/>
      <c r="C6" s="79"/>
      <c r="D6" s="95"/>
      <c r="E6" s="104"/>
      <c r="F6" s="95"/>
    </row>
    <row r="7" spans="1:6" s="45" customFormat="1" ht="15" customHeight="1">
      <c r="A7" s="158" t="s">
        <v>10</v>
      </c>
      <c r="B7" s="175"/>
      <c r="C7" s="44"/>
      <c r="D7" s="102"/>
      <c r="E7" s="102"/>
      <c r="F7" s="102"/>
    </row>
    <row r="8" spans="1:8" s="45" customFormat="1" ht="15">
      <c r="A8" s="105" t="s">
        <v>43</v>
      </c>
      <c r="B8" s="171">
        <v>11</v>
      </c>
      <c r="C8" s="44"/>
      <c r="D8" s="106">
        <v>110508</v>
      </c>
      <c r="E8" s="102"/>
      <c r="F8" s="106">
        <f>106106+1350</f>
        <v>107456</v>
      </c>
      <c r="H8" s="241">
        <v>94555</v>
      </c>
    </row>
    <row r="9" spans="1:8" s="45" customFormat="1" ht="15">
      <c r="A9" s="107" t="s">
        <v>36</v>
      </c>
      <c r="B9" s="171">
        <v>11</v>
      </c>
      <c r="C9" s="44"/>
      <c r="D9" s="106">
        <v>299</v>
      </c>
      <c r="E9" s="106"/>
      <c r="F9" s="106">
        <f>1562-1350</f>
        <v>212</v>
      </c>
      <c r="H9" s="45">
        <v>241</v>
      </c>
    </row>
    <row r="10" spans="1:8" s="45" customFormat="1" ht="15">
      <c r="A10" s="107" t="s">
        <v>20</v>
      </c>
      <c r="B10" s="171">
        <v>13</v>
      </c>
      <c r="C10" s="44"/>
      <c r="D10" s="106">
        <v>0</v>
      </c>
      <c r="E10" s="106"/>
      <c r="F10" s="106">
        <v>3218</v>
      </c>
      <c r="H10" s="241">
        <v>4772</v>
      </c>
    </row>
    <row r="11" spans="1:8" s="45" customFormat="1" ht="15">
      <c r="A11" s="107" t="s">
        <v>93</v>
      </c>
      <c r="B11" s="171">
        <v>12</v>
      </c>
      <c r="C11" s="44"/>
      <c r="D11" s="106">
        <v>4237</v>
      </c>
      <c r="E11" s="106"/>
      <c r="F11" s="106">
        <v>4237</v>
      </c>
      <c r="H11" s="241">
        <v>4154</v>
      </c>
    </row>
    <row r="12" spans="1:8" s="45" customFormat="1" ht="15">
      <c r="A12" s="107" t="s">
        <v>132</v>
      </c>
      <c r="B12" s="171"/>
      <c r="C12" s="44"/>
      <c r="D12" s="106">
        <v>5</v>
      </c>
      <c r="E12" s="106"/>
      <c r="F12" s="106">
        <v>5</v>
      </c>
      <c r="G12" s="75"/>
      <c r="H12" s="45">
        <v>5</v>
      </c>
    </row>
    <row r="13" spans="1:8" s="45" customFormat="1" ht="15">
      <c r="A13" s="107" t="s">
        <v>37</v>
      </c>
      <c r="B13" s="171"/>
      <c r="C13" s="44"/>
      <c r="D13" s="106">
        <v>0</v>
      </c>
      <c r="E13" s="106"/>
      <c r="F13" s="106">
        <v>2</v>
      </c>
      <c r="H13" s="45">
        <v>2</v>
      </c>
    </row>
    <row r="14" spans="1:8" s="45" customFormat="1" ht="15">
      <c r="A14" s="107" t="s">
        <v>128</v>
      </c>
      <c r="B14" s="171"/>
      <c r="C14" s="44"/>
      <c r="D14" s="106">
        <v>157</v>
      </c>
      <c r="E14" s="106"/>
      <c r="F14" s="106">
        <v>157</v>
      </c>
      <c r="H14" s="75" t="s">
        <v>143</v>
      </c>
    </row>
    <row r="15" spans="1:8" s="45" customFormat="1" ht="15">
      <c r="A15" s="102"/>
      <c r="B15" s="175"/>
      <c r="C15" s="44"/>
      <c r="D15" s="248">
        <f>SUM(D8:D14)</f>
        <v>115206</v>
      </c>
      <c r="E15" s="108"/>
      <c r="F15" s="248">
        <f>SUM(F8:F14)</f>
        <v>115287</v>
      </c>
      <c r="H15" s="242">
        <f>SUM(H8:H14)</f>
        <v>103729</v>
      </c>
    </row>
    <row r="16" spans="1:6" s="45" customFormat="1" ht="7.5" customHeight="1">
      <c r="A16" s="102"/>
      <c r="B16" s="175"/>
      <c r="C16" s="44"/>
      <c r="D16" s="108"/>
      <c r="E16" s="108"/>
      <c r="F16" s="108"/>
    </row>
    <row r="17" spans="1:6" s="45" customFormat="1" ht="15">
      <c r="A17" s="158" t="s">
        <v>11</v>
      </c>
      <c r="B17" s="175"/>
      <c r="C17" s="44"/>
      <c r="D17" s="108"/>
      <c r="E17" s="108"/>
      <c r="F17" s="108"/>
    </row>
    <row r="18" spans="1:8" s="45" customFormat="1" ht="15">
      <c r="A18" s="105" t="s">
        <v>7</v>
      </c>
      <c r="B18" s="171">
        <v>14</v>
      </c>
      <c r="C18" s="83"/>
      <c r="D18" s="74">
        <v>28403</v>
      </c>
      <c r="E18" s="74"/>
      <c r="F18" s="74">
        <v>33727</v>
      </c>
      <c r="H18" s="241">
        <v>32534</v>
      </c>
    </row>
    <row r="19" spans="1:8" s="45" customFormat="1" ht="15">
      <c r="A19" s="105" t="s">
        <v>20</v>
      </c>
      <c r="B19" s="171">
        <v>15</v>
      </c>
      <c r="C19" s="83"/>
      <c r="D19" s="74">
        <v>18805</v>
      </c>
      <c r="E19" s="74"/>
      <c r="F19" s="74">
        <v>10205</v>
      </c>
      <c r="H19" s="241">
        <v>10701</v>
      </c>
    </row>
    <row r="20" spans="1:8" s="45" customFormat="1" ht="15">
      <c r="A20" s="105" t="s">
        <v>105</v>
      </c>
      <c r="B20" s="171">
        <v>16</v>
      </c>
      <c r="C20" s="83"/>
      <c r="D20" s="74">
        <v>3259</v>
      </c>
      <c r="E20" s="74"/>
      <c r="F20" s="74">
        <v>3806</v>
      </c>
      <c r="H20" s="241">
        <v>5398</v>
      </c>
    </row>
    <row r="21" spans="1:8" s="45" customFormat="1" ht="15">
      <c r="A21" s="102" t="s">
        <v>94</v>
      </c>
      <c r="B21" s="171">
        <v>17</v>
      </c>
      <c r="C21" s="83"/>
      <c r="D21" s="74">
        <v>2065</v>
      </c>
      <c r="E21" s="74"/>
      <c r="F21" s="74">
        <v>4762</v>
      </c>
      <c r="G21" s="75"/>
      <c r="H21" s="241">
        <v>7385</v>
      </c>
    </row>
    <row r="22" spans="1:10" s="45" customFormat="1" ht="15">
      <c r="A22" s="105" t="s">
        <v>57</v>
      </c>
      <c r="B22" s="171">
        <v>18</v>
      </c>
      <c r="C22" s="83"/>
      <c r="D22" s="74">
        <v>543</v>
      </c>
      <c r="E22" s="74"/>
      <c r="F22" s="74">
        <v>5906</v>
      </c>
      <c r="H22" s="159">
        <v>3053</v>
      </c>
      <c r="J22" s="159"/>
    </row>
    <row r="23" spans="1:8" s="45" customFormat="1" ht="15">
      <c r="A23" s="158"/>
      <c r="B23" s="175"/>
      <c r="C23" s="44"/>
      <c r="D23" s="248">
        <f>SUM(D18:D22)</f>
        <v>53075</v>
      </c>
      <c r="E23" s="108"/>
      <c r="F23" s="248">
        <f>SUM(F18:F22)</f>
        <v>58406</v>
      </c>
      <c r="H23" s="242">
        <f>SUM(H18:H22)</f>
        <v>59071</v>
      </c>
    </row>
    <row r="24" spans="1:6" s="45" customFormat="1" ht="7.5" customHeight="1">
      <c r="A24" s="105"/>
      <c r="B24" s="171"/>
      <c r="C24" s="83"/>
      <c r="D24" s="75"/>
      <c r="E24" s="75"/>
      <c r="F24" s="75"/>
    </row>
    <row r="25" spans="1:8" s="45" customFormat="1" ht="15.75" thickBot="1">
      <c r="A25" s="158" t="s">
        <v>12</v>
      </c>
      <c r="B25" s="175"/>
      <c r="C25" s="44"/>
      <c r="D25" s="249">
        <f>SUM(D15+D23)</f>
        <v>168281</v>
      </c>
      <c r="E25" s="108"/>
      <c r="F25" s="249">
        <f>SUM(F15+F23)</f>
        <v>173693</v>
      </c>
      <c r="H25" s="243">
        <f>H15+H23</f>
        <v>162800</v>
      </c>
    </row>
    <row r="26" spans="1:6" s="45" customFormat="1" ht="15.75" thickTop="1">
      <c r="A26" s="105"/>
      <c r="B26" s="171"/>
      <c r="C26" s="83"/>
      <c r="D26" s="102"/>
      <c r="E26" s="102"/>
      <c r="F26" s="102"/>
    </row>
    <row r="27" spans="1:6" s="45" customFormat="1" ht="15">
      <c r="A27" s="158" t="s">
        <v>17</v>
      </c>
      <c r="B27" s="82"/>
      <c r="C27" s="82"/>
      <c r="D27" s="95"/>
      <c r="E27" s="104"/>
      <c r="F27" s="95"/>
    </row>
    <row r="28" spans="1:6" s="45" customFormat="1" ht="7.5" customHeight="1">
      <c r="A28" s="158"/>
      <c r="B28" s="82"/>
      <c r="C28" s="82"/>
      <c r="D28" s="95"/>
      <c r="E28" s="104"/>
      <c r="F28" s="95"/>
    </row>
    <row r="29" spans="1:6" s="45" customFormat="1" ht="15">
      <c r="A29" s="158" t="s">
        <v>72</v>
      </c>
      <c r="B29" s="82"/>
      <c r="C29" s="82"/>
      <c r="D29" s="95"/>
      <c r="E29" s="104"/>
      <c r="F29" s="95"/>
    </row>
    <row r="30" spans="1:8" s="45" customFormat="1" ht="15">
      <c r="A30" s="105" t="s">
        <v>41</v>
      </c>
      <c r="B30" s="202"/>
      <c r="C30" s="44"/>
      <c r="D30" s="74">
        <v>2654</v>
      </c>
      <c r="E30" s="74"/>
      <c r="F30" s="74">
        <v>2654</v>
      </c>
      <c r="H30" s="241">
        <v>2654</v>
      </c>
    </row>
    <row r="31" spans="1:8" s="45" customFormat="1" ht="15">
      <c r="A31" s="105" t="s">
        <v>61</v>
      </c>
      <c r="B31" s="202"/>
      <c r="C31" s="44"/>
      <c r="D31" s="74">
        <v>-3575</v>
      </c>
      <c r="E31" s="74"/>
      <c r="F31" s="74">
        <v>-3575</v>
      </c>
      <c r="H31" s="241">
        <v>-3575</v>
      </c>
    </row>
    <row r="32" spans="1:8" s="45" customFormat="1" ht="15">
      <c r="A32" s="105" t="s">
        <v>89</v>
      </c>
      <c r="B32" s="202"/>
      <c r="C32" s="44"/>
      <c r="D32" s="74">
        <v>265</v>
      </c>
      <c r="E32" s="74"/>
      <c r="F32" s="74">
        <v>265</v>
      </c>
      <c r="H32" s="45">
        <v>265</v>
      </c>
    </row>
    <row r="33" spans="1:8" s="45" customFormat="1" ht="30">
      <c r="A33" s="255" t="s">
        <v>159</v>
      </c>
      <c r="B33" s="202"/>
      <c r="C33" s="44"/>
      <c r="D33" s="74">
        <v>-800</v>
      </c>
      <c r="E33" s="74"/>
      <c r="F33" s="74">
        <v>-567</v>
      </c>
      <c r="H33" s="74">
        <v>-369</v>
      </c>
    </row>
    <row r="34" spans="1:8" s="45" customFormat="1" ht="15">
      <c r="A34" s="105" t="s">
        <v>98</v>
      </c>
      <c r="B34" s="175"/>
      <c r="C34" s="44"/>
      <c r="D34" s="74">
        <v>97357</v>
      </c>
      <c r="E34" s="74"/>
      <c r="F34" s="74">
        <v>103917</v>
      </c>
      <c r="H34" s="241">
        <v>113490</v>
      </c>
    </row>
    <row r="35" spans="1:8" s="45" customFormat="1" ht="15">
      <c r="A35" s="158"/>
      <c r="B35" s="171">
        <v>19</v>
      </c>
      <c r="C35" s="44"/>
      <c r="D35" s="109">
        <f>SUM(D30:D34)</f>
        <v>95901</v>
      </c>
      <c r="E35" s="110"/>
      <c r="F35" s="109">
        <f>SUM(F30:F34)</f>
        <v>102694</v>
      </c>
      <c r="H35" s="109">
        <f>SUM(H30:H34)</f>
        <v>112465</v>
      </c>
    </row>
    <row r="36" spans="1:6" s="45" customFormat="1" ht="7.5" customHeight="1">
      <c r="A36" s="158"/>
      <c r="B36" s="175"/>
      <c r="C36" s="44"/>
      <c r="D36" s="110"/>
      <c r="E36" s="110"/>
      <c r="F36" s="110"/>
    </row>
    <row r="37" spans="1:6" s="45" customFormat="1" ht="15">
      <c r="A37" s="160" t="s">
        <v>73</v>
      </c>
      <c r="B37" s="175"/>
      <c r="C37" s="44"/>
      <c r="D37" s="110"/>
      <c r="E37" s="110"/>
      <c r="F37" s="110"/>
    </row>
    <row r="38" spans="1:6" s="45" customFormat="1" ht="15">
      <c r="A38" s="160"/>
      <c r="B38" s="175"/>
      <c r="C38" s="44"/>
      <c r="D38" s="110"/>
      <c r="E38" s="110"/>
      <c r="F38" s="110"/>
    </row>
    <row r="39" spans="1:6" s="45" customFormat="1" ht="15">
      <c r="A39" s="158" t="s">
        <v>131</v>
      </c>
      <c r="B39" s="202"/>
      <c r="C39" s="44"/>
      <c r="D39" s="110"/>
      <c r="E39" s="110"/>
      <c r="F39" s="110"/>
    </row>
    <row r="40" spans="1:8" s="45" customFormat="1" ht="15">
      <c r="A40" s="105" t="s">
        <v>95</v>
      </c>
      <c r="B40" s="202">
        <v>20</v>
      </c>
      <c r="C40" s="44"/>
      <c r="D40" s="111">
        <v>17047</v>
      </c>
      <c r="E40" s="110"/>
      <c r="F40" s="111">
        <v>16895</v>
      </c>
      <c r="H40" s="241">
        <v>1225</v>
      </c>
    </row>
    <row r="41" spans="1:8" s="45" customFormat="1" ht="15">
      <c r="A41" s="105" t="s">
        <v>62</v>
      </c>
      <c r="B41" s="202">
        <v>21</v>
      </c>
      <c r="C41" s="44"/>
      <c r="D41" s="74">
        <v>1477</v>
      </c>
      <c r="E41" s="74"/>
      <c r="F41" s="74">
        <v>2503</v>
      </c>
      <c r="H41" s="241">
        <v>2382</v>
      </c>
    </row>
    <row r="42" spans="1:8" s="45" customFormat="1" ht="15">
      <c r="A42" s="105" t="s">
        <v>81</v>
      </c>
      <c r="B42" s="202">
        <v>22</v>
      </c>
      <c r="C42" s="44"/>
      <c r="D42" s="111">
        <v>41</v>
      </c>
      <c r="E42" s="110"/>
      <c r="F42" s="111">
        <v>40</v>
      </c>
      <c r="H42" s="45">
        <v>716</v>
      </c>
    </row>
    <row r="43" spans="1:8" s="45" customFormat="1" ht="30">
      <c r="A43" s="91" t="s">
        <v>154</v>
      </c>
      <c r="B43" s="202">
        <v>23</v>
      </c>
      <c r="C43" s="44"/>
      <c r="D43" s="74">
        <v>1672</v>
      </c>
      <c r="E43" s="74"/>
      <c r="F43" s="74">
        <v>1319</v>
      </c>
      <c r="H43" s="45">
        <v>1036</v>
      </c>
    </row>
    <row r="44" spans="1:8" s="45" customFormat="1" ht="15">
      <c r="A44" s="92" t="s">
        <v>99</v>
      </c>
      <c r="B44" s="202">
        <v>24</v>
      </c>
      <c r="C44" s="44"/>
      <c r="D44" s="74">
        <v>298</v>
      </c>
      <c r="E44" s="74"/>
      <c r="F44" s="74">
        <v>328</v>
      </c>
      <c r="H44" s="45">
        <v>194</v>
      </c>
    </row>
    <row r="45" spans="1:8" s="45" customFormat="1" ht="15">
      <c r="A45" s="107" t="s">
        <v>113</v>
      </c>
      <c r="B45" s="202"/>
      <c r="C45" s="44"/>
      <c r="D45" s="74">
        <v>0</v>
      </c>
      <c r="E45" s="74"/>
      <c r="F45" s="74">
        <v>0</v>
      </c>
      <c r="H45" s="45">
        <v>768</v>
      </c>
    </row>
    <row r="46" spans="1:8" s="45" customFormat="1" ht="15">
      <c r="A46" s="102"/>
      <c r="B46" s="202"/>
      <c r="C46" s="44"/>
      <c r="D46" s="109">
        <f>SUM(D40:D45)</f>
        <v>20535</v>
      </c>
      <c r="E46" s="110"/>
      <c r="F46" s="109">
        <f>SUM(F40:F45)</f>
        <v>21085</v>
      </c>
      <c r="H46" s="109">
        <f>SUM(H40:H45)</f>
        <v>6321</v>
      </c>
    </row>
    <row r="47" spans="1:6" s="45" customFormat="1" ht="7.5" customHeight="1">
      <c r="A47" s="158"/>
      <c r="B47" s="175"/>
      <c r="C47" s="44"/>
      <c r="D47" s="110"/>
      <c r="E47" s="110"/>
      <c r="F47" s="110"/>
    </row>
    <row r="48" spans="1:6" s="45" customFormat="1" ht="15">
      <c r="A48" s="158" t="s">
        <v>38</v>
      </c>
      <c r="B48" s="175"/>
      <c r="C48" s="163"/>
      <c r="D48" s="102"/>
      <c r="E48" s="102"/>
      <c r="F48" s="102"/>
    </row>
    <row r="49" spans="1:8" s="45" customFormat="1" ht="15">
      <c r="A49" s="112" t="s">
        <v>96</v>
      </c>
      <c r="B49" s="171">
        <v>25</v>
      </c>
      <c r="C49" s="163"/>
      <c r="D49" s="74">
        <v>14781</v>
      </c>
      <c r="E49" s="102"/>
      <c r="F49" s="74">
        <v>13384</v>
      </c>
      <c r="H49" s="241">
        <v>14772</v>
      </c>
    </row>
    <row r="50" spans="1:8" s="45" customFormat="1" ht="15">
      <c r="A50" s="112" t="s">
        <v>58</v>
      </c>
      <c r="B50" s="171">
        <v>20</v>
      </c>
      <c r="C50" s="163"/>
      <c r="D50" s="74">
        <v>4184</v>
      </c>
      <c r="E50" s="102"/>
      <c r="F50" s="74">
        <v>2674</v>
      </c>
      <c r="H50" s="241">
        <v>1976</v>
      </c>
    </row>
    <row r="51" spans="1:8" s="45" customFormat="1" ht="15">
      <c r="A51" s="112" t="s">
        <v>21</v>
      </c>
      <c r="B51" s="171">
        <v>26</v>
      </c>
      <c r="C51" s="83"/>
      <c r="D51" s="74">
        <v>24085</v>
      </c>
      <c r="E51" s="113"/>
      <c r="F51" s="74">
        <v>19368</v>
      </c>
      <c r="H51" s="241">
        <v>14219</v>
      </c>
    </row>
    <row r="52" spans="1:8" s="45" customFormat="1" ht="15">
      <c r="A52" s="112" t="s">
        <v>22</v>
      </c>
      <c r="B52" s="171">
        <v>27</v>
      </c>
      <c r="C52" s="163"/>
      <c r="D52" s="74">
        <v>5145</v>
      </c>
      <c r="E52" s="102"/>
      <c r="F52" s="74">
        <v>10016</v>
      </c>
      <c r="H52" s="241">
        <v>9990</v>
      </c>
    </row>
    <row r="53" spans="1:8" s="45" customFormat="1" ht="15">
      <c r="A53" s="112" t="s">
        <v>74</v>
      </c>
      <c r="B53" s="171">
        <v>28</v>
      </c>
      <c r="C53" s="83"/>
      <c r="D53" s="74">
        <v>1418</v>
      </c>
      <c r="E53" s="113"/>
      <c r="F53" s="74">
        <v>1478</v>
      </c>
      <c r="H53" s="241">
        <v>1689</v>
      </c>
    </row>
    <row r="54" spans="1:8" s="45" customFormat="1" ht="15">
      <c r="A54" s="112" t="s">
        <v>63</v>
      </c>
      <c r="B54" s="171">
        <v>29</v>
      </c>
      <c r="C54" s="83"/>
      <c r="D54" s="74">
        <v>315</v>
      </c>
      <c r="E54" s="113"/>
      <c r="F54" s="74">
        <v>140</v>
      </c>
      <c r="H54" s="45">
        <v>224</v>
      </c>
    </row>
    <row r="55" spans="1:8" s="45" customFormat="1" ht="15">
      <c r="A55" s="112" t="s">
        <v>39</v>
      </c>
      <c r="B55" s="171">
        <v>30</v>
      </c>
      <c r="C55" s="83"/>
      <c r="D55" s="74">
        <v>1917</v>
      </c>
      <c r="E55" s="113"/>
      <c r="F55" s="74">
        <v>2854</v>
      </c>
      <c r="H55" s="241">
        <v>1144</v>
      </c>
    </row>
    <row r="56" spans="1:8" s="45" customFormat="1" ht="15">
      <c r="A56" s="158"/>
      <c r="B56" s="171"/>
      <c r="C56" s="44"/>
      <c r="D56" s="109">
        <f>SUM(D49:D55)</f>
        <v>51845</v>
      </c>
      <c r="E56" s="110"/>
      <c r="F56" s="109">
        <f>SUM(F49:F55)</f>
        <v>49914</v>
      </c>
      <c r="H56" s="109">
        <f>SUM(H49:H55)</f>
        <v>44014</v>
      </c>
    </row>
    <row r="57" spans="1:6" s="45" customFormat="1" ht="7.5" customHeight="1">
      <c r="A57" s="164"/>
      <c r="B57" s="175"/>
      <c r="C57" s="44"/>
      <c r="D57" s="250"/>
      <c r="E57" s="110"/>
      <c r="F57" s="250"/>
    </row>
    <row r="58" spans="1:8" s="45" customFormat="1" ht="15.75" thickBot="1">
      <c r="A58" s="158" t="s">
        <v>18</v>
      </c>
      <c r="B58" s="175"/>
      <c r="C58" s="44"/>
      <c r="D58" s="114">
        <f>D35+D46+D56</f>
        <v>168281</v>
      </c>
      <c r="E58" s="110"/>
      <c r="F58" s="114">
        <f>F35+F46+F56</f>
        <v>173693</v>
      </c>
      <c r="H58" s="114">
        <f>H35+H46+H56</f>
        <v>162800</v>
      </c>
    </row>
    <row r="59" spans="1:6" s="45" customFormat="1" ht="7.5" customHeight="1" thickTop="1">
      <c r="A59" s="105"/>
      <c r="B59" s="175"/>
      <c r="C59" s="83"/>
      <c r="D59" s="102"/>
      <c r="E59" s="102"/>
      <c r="F59" s="102"/>
    </row>
    <row r="60" spans="1:3" s="45" customFormat="1" ht="15">
      <c r="A60" s="88"/>
      <c r="B60" s="171"/>
      <c r="C60" s="83"/>
    </row>
    <row r="61" spans="1:3" s="45" customFormat="1" ht="15">
      <c r="A61" s="193"/>
      <c r="B61" s="171"/>
      <c r="C61" s="83"/>
    </row>
    <row r="62" spans="1:3" s="45" customFormat="1" ht="15">
      <c r="A62" s="233"/>
      <c r="B62" s="171"/>
      <c r="C62" s="83"/>
    </row>
    <row r="63" spans="1:3" s="45" customFormat="1" ht="15">
      <c r="A63" s="88"/>
      <c r="B63" s="171"/>
      <c r="C63" s="83"/>
    </row>
    <row r="64" spans="1:8" s="194" customFormat="1" ht="15">
      <c r="A64" s="204"/>
      <c r="B64" s="171"/>
      <c r="C64" s="198"/>
      <c r="D64" s="198"/>
      <c r="E64" s="45"/>
      <c r="F64" s="45"/>
      <c r="G64" s="45"/>
      <c r="H64" s="45"/>
    </row>
    <row r="65" spans="1:8" s="194" customFormat="1" ht="15">
      <c r="A65" s="197"/>
      <c r="B65" s="198"/>
      <c r="C65" s="198"/>
      <c r="D65" s="198"/>
      <c r="E65" s="45"/>
      <c r="F65" s="45"/>
      <c r="G65" s="45"/>
      <c r="H65" s="45"/>
    </row>
    <row r="66" spans="1:8" s="194" customFormat="1" ht="15">
      <c r="A66" s="197"/>
      <c r="B66" s="198"/>
      <c r="C66" s="198"/>
      <c r="D66" s="198"/>
      <c r="E66" s="45"/>
      <c r="F66" s="45"/>
      <c r="G66" s="45"/>
      <c r="H66" s="45"/>
    </row>
    <row r="67" spans="1:8" s="194" customFormat="1" ht="15">
      <c r="A67" s="197"/>
      <c r="B67" s="198"/>
      <c r="C67" s="198"/>
      <c r="D67" s="198"/>
      <c r="E67" s="45"/>
      <c r="F67" s="45"/>
      <c r="G67" s="45"/>
      <c r="H67" s="45"/>
    </row>
    <row r="68" spans="1:3" s="45" customFormat="1" ht="15">
      <c r="A68" s="88"/>
      <c r="B68" s="198"/>
      <c r="C68" s="83"/>
    </row>
    <row r="69" spans="1:6" ht="7.5" customHeight="1">
      <c r="A69" s="105"/>
      <c r="D69" s="102"/>
      <c r="E69" s="102"/>
      <c r="F69" s="102"/>
    </row>
    <row r="70" spans="1:6" ht="7.5" customHeight="1">
      <c r="A70" s="105"/>
      <c r="D70" s="102"/>
      <c r="E70" s="102"/>
      <c r="F70" s="102"/>
    </row>
    <row r="71" spans="1:6" ht="15">
      <c r="A71" s="168" t="s">
        <v>75</v>
      </c>
      <c r="C71" s="98" t="s">
        <v>111</v>
      </c>
      <c r="D71" s="102"/>
      <c r="E71" s="78"/>
      <c r="F71" s="102"/>
    </row>
    <row r="72" spans="1:8" ht="15">
      <c r="A72" s="207" t="s">
        <v>47</v>
      </c>
      <c r="D72" s="102"/>
      <c r="E72" s="78"/>
      <c r="F72" s="102"/>
      <c r="H72" s="63" t="s">
        <v>112</v>
      </c>
    </row>
    <row r="73" spans="1:6" ht="15">
      <c r="A73" s="168"/>
      <c r="D73" s="169"/>
      <c r="E73" s="78"/>
      <c r="F73" s="102"/>
    </row>
    <row r="74" spans="1:6" ht="15">
      <c r="A74" s="102"/>
      <c r="D74" s="102"/>
      <c r="E74" s="102"/>
      <c r="F74" s="102"/>
    </row>
    <row r="75" spans="1:6" ht="15">
      <c r="A75" s="102"/>
      <c r="B75" s="102"/>
      <c r="D75" s="102"/>
      <c r="E75" s="102"/>
      <c r="F75" s="102"/>
    </row>
    <row r="76" spans="1:6" ht="15">
      <c r="A76" s="214"/>
      <c r="B76" s="102"/>
      <c r="D76" s="102"/>
      <c r="E76" s="102"/>
      <c r="F76" s="102"/>
    </row>
    <row r="77" spans="1:6" ht="15">
      <c r="A77" s="208"/>
      <c r="B77" s="102"/>
      <c r="D77" s="102"/>
      <c r="E77" s="102"/>
      <c r="F77" s="102"/>
    </row>
    <row r="78" spans="1:6" ht="15">
      <c r="A78" s="102"/>
      <c r="C78" s="20"/>
      <c r="D78" s="102"/>
      <c r="E78" s="102"/>
      <c r="F78" s="102"/>
    </row>
    <row r="79" spans="1:6" ht="15">
      <c r="A79" s="102"/>
      <c r="B79" s="176"/>
      <c r="C79" s="20"/>
      <c r="D79" s="102"/>
      <c r="E79" s="102"/>
      <c r="F79" s="102"/>
    </row>
    <row r="80" spans="1:6" ht="15">
      <c r="A80" s="102"/>
      <c r="B80" s="176"/>
      <c r="C80" s="20"/>
      <c r="D80" s="102"/>
      <c r="E80" s="102"/>
      <c r="F80" s="102"/>
    </row>
    <row r="81" spans="1:6" ht="15">
      <c r="A81" s="102"/>
      <c r="B81" s="176"/>
      <c r="C81" s="20"/>
      <c r="D81" s="102"/>
      <c r="E81" s="102"/>
      <c r="F81" s="102"/>
    </row>
    <row r="82" spans="1:6" ht="15">
      <c r="A82" s="102"/>
      <c r="B82" s="176"/>
      <c r="C82" s="20"/>
      <c r="D82" s="102"/>
      <c r="E82" s="102"/>
      <c r="F82" s="102"/>
    </row>
    <row r="83" spans="1:6" ht="15">
      <c r="A83" s="102"/>
      <c r="B83" s="176"/>
      <c r="C83" s="20"/>
      <c r="D83" s="102"/>
      <c r="E83" s="102"/>
      <c r="F83" s="102"/>
    </row>
    <row r="84" spans="1:6" ht="15">
      <c r="A84" s="102"/>
      <c r="B84" s="176"/>
      <c r="C84" s="20"/>
      <c r="D84" s="102"/>
      <c r="E84" s="102"/>
      <c r="F84" s="102"/>
    </row>
    <row r="85" spans="1:6" ht="15">
      <c r="A85" s="102"/>
      <c r="B85" s="176"/>
      <c r="C85" s="20"/>
      <c r="D85" s="102"/>
      <c r="E85" s="102"/>
      <c r="F85" s="102"/>
    </row>
    <row r="86" spans="1:6" ht="15">
      <c r="A86" s="102"/>
      <c r="B86" s="176"/>
      <c r="C86" s="20"/>
      <c r="D86" s="102"/>
      <c r="E86" s="102"/>
      <c r="F86" s="102"/>
    </row>
    <row r="87" spans="1:6" ht="15">
      <c r="A87" s="102"/>
      <c r="B87" s="176"/>
      <c r="C87" s="20"/>
      <c r="D87" s="102"/>
      <c r="E87" s="102"/>
      <c r="F87" s="102"/>
    </row>
    <row r="88" spans="1:6" ht="15">
      <c r="A88" s="102"/>
      <c r="B88" s="176"/>
      <c r="C88" s="20"/>
      <c r="D88" s="102"/>
      <c r="E88" s="102"/>
      <c r="F88" s="102"/>
    </row>
    <row r="89" spans="1:6" ht="15">
      <c r="A89" s="102"/>
      <c r="B89" s="176"/>
      <c r="C89" s="20"/>
      <c r="D89" s="102"/>
      <c r="E89" s="102"/>
      <c r="F89" s="102"/>
    </row>
    <row r="90" spans="1:6" ht="15">
      <c r="A90" s="102"/>
      <c r="B90" s="176"/>
      <c r="C90" s="20"/>
      <c r="D90" s="102"/>
      <c r="E90" s="102"/>
      <c r="F90" s="102"/>
    </row>
    <row r="91" spans="1:6" ht="15">
      <c r="A91" s="102"/>
      <c r="B91" s="176"/>
      <c r="C91" s="20"/>
      <c r="D91" s="102"/>
      <c r="E91" s="102"/>
      <c r="F91" s="102"/>
    </row>
    <row r="92" spans="1:6" ht="15">
      <c r="A92" s="102"/>
      <c r="B92" s="176"/>
      <c r="C92" s="20"/>
      <c r="D92" s="102"/>
      <c r="E92" s="102"/>
      <c r="F92" s="102"/>
    </row>
    <row r="93" spans="1:6" ht="15">
      <c r="A93" s="102"/>
      <c r="B93" s="176"/>
      <c r="C93" s="20"/>
      <c r="D93" s="102"/>
      <c r="E93" s="102"/>
      <c r="F93" s="102"/>
    </row>
    <row r="94" spans="1:6" ht="15">
      <c r="A94" s="102"/>
      <c r="B94" s="176"/>
      <c r="C94" s="20"/>
      <c r="D94" s="102"/>
      <c r="E94" s="102"/>
      <c r="F94" s="102"/>
    </row>
    <row r="95" spans="1:6" ht="15">
      <c r="A95" s="102"/>
      <c r="B95" s="176"/>
      <c r="C95" s="20"/>
      <c r="D95" s="102"/>
      <c r="E95" s="102"/>
      <c r="F95" s="102"/>
    </row>
    <row r="96" spans="1:6" ht="15">
      <c r="A96" s="102"/>
      <c r="B96" s="176"/>
      <c r="C96" s="20"/>
      <c r="D96" s="102"/>
      <c r="E96" s="102"/>
      <c r="F96" s="102"/>
    </row>
    <row r="97" spans="1:6" ht="15">
      <c r="A97" s="102"/>
      <c r="B97" s="176"/>
      <c r="C97" s="20"/>
      <c r="D97" s="102"/>
      <c r="E97" s="102"/>
      <c r="F97" s="102"/>
    </row>
    <row r="98" spans="1:6" ht="15">
      <c r="A98" s="102"/>
      <c r="B98" s="176"/>
      <c r="C98" s="20"/>
      <c r="D98" s="102"/>
      <c r="E98" s="102"/>
      <c r="F98" s="102"/>
    </row>
    <row r="99" spans="1:6" ht="15">
      <c r="A99" s="102"/>
      <c r="B99" s="176"/>
      <c r="C99" s="20"/>
      <c r="D99" s="102"/>
      <c r="E99" s="102"/>
      <c r="F99" s="102"/>
    </row>
    <row r="100" spans="1:6" ht="15">
      <c r="A100" s="102"/>
      <c r="B100" s="176"/>
      <c r="C100" s="20"/>
      <c r="D100" s="102"/>
      <c r="E100" s="102"/>
      <c r="F100" s="102"/>
    </row>
    <row r="101" spans="1:6" ht="15">
      <c r="A101" s="102"/>
      <c r="B101" s="176"/>
      <c r="C101" s="20"/>
      <c r="D101" s="102"/>
      <c r="E101" s="102"/>
      <c r="F101" s="102"/>
    </row>
    <row r="102" spans="1:6" ht="15">
      <c r="A102" s="102"/>
      <c r="B102" s="176"/>
      <c r="C102" s="20"/>
      <c r="D102" s="102"/>
      <c r="E102" s="102"/>
      <c r="F102" s="102"/>
    </row>
    <row r="103" spans="1:6" ht="15">
      <c r="A103" s="102"/>
      <c r="B103" s="176"/>
      <c r="C103" s="20"/>
      <c r="D103" s="102"/>
      <c r="E103" s="102"/>
      <c r="F103" s="102"/>
    </row>
    <row r="104" spans="1:6" ht="15">
      <c r="A104" s="102"/>
      <c r="B104" s="176"/>
      <c r="C104" s="20"/>
      <c r="D104" s="102"/>
      <c r="E104" s="102"/>
      <c r="F104" s="102"/>
    </row>
    <row r="105" spans="1:6" ht="15">
      <c r="A105" s="102"/>
      <c r="B105" s="176"/>
      <c r="C105" s="20"/>
      <c r="D105" s="102"/>
      <c r="E105" s="102"/>
      <c r="F105" s="102"/>
    </row>
    <row r="106" spans="1:6" ht="15">
      <c r="A106" s="102"/>
      <c r="B106" s="176"/>
      <c r="C106" s="20"/>
      <c r="D106" s="102"/>
      <c r="E106" s="102"/>
      <c r="F106" s="102"/>
    </row>
    <row r="107" spans="2:3" ht="15">
      <c r="B107" s="176"/>
      <c r="C107" s="16"/>
    </row>
    <row r="108" spans="2:3" ht="15">
      <c r="B108" s="177"/>
      <c r="C108" s="16"/>
    </row>
    <row r="109" spans="2:3" ht="15">
      <c r="B109" s="177"/>
      <c r="C109" s="16"/>
    </row>
    <row r="110" ht="15">
      <c r="B110" s="177"/>
    </row>
  </sheetData>
  <sheetProtection/>
  <mergeCells count="4">
    <mergeCell ref="B4:B5"/>
    <mergeCell ref="D4:D5"/>
    <mergeCell ref="F4:F5"/>
    <mergeCell ref="H4:H5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67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view="pageBreakPreview" zoomScaleSheetLayoutView="100" zoomScalePageLayoutView="0" workbookViewId="0" topLeftCell="A1">
      <selection activeCell="A47" sqref="A47:A51"/>
    </sheetView>
  </sheetViews>
  <sheetFormatPr defaultColWidth="0" defaultRowHeight="12.75"/>
  <cols>
    <col min="1" max="1" width="55.8515625" style="30" customWidth="1"/>
    <col min="2" max="2" width="10.7109375" style="182" customWidth="1"/>
    <col min="3" max="3" width="11.57421875" style="14" customWidth="1"/>
    <col min="4" max="4" width="2.28125" style="8" customWidth="1"/>
    <col min="5" max="5" width="11.8515625" style="14" customWidth="1"/>
    <col min="6" max="6" width="2.00390625" style="8" customWidth="1"/>
    <col min="7" max="7" width="8.140625" style="1" customWidth="1"/>
    <col min="8" max="8" width="23.8515625" style="7" hidden="1" customWidth="1"/>
    <col min="9" max="9" width="10.57421875" style="7" hidden="1" customWidth="1"/>
    <col min="10" max="10" width="13.28125" style="7" hidden="1" customWidth="1"/>
    <col min="11" max="12" width="9.140625" style="7" hidden="1" customWidth="1"/>
    <col min="13" max="16384" width="7.8515625" style="7" hidden="1" customWidth="1"/>
  </cols>
  <sheetData>
    <row r="1" spans="1:8" s="2" customFormat="1" ht="15">
      <c r="A1" s="267" t="str">
        <f>'Cover '!D1</f>
        <v>НЕОХИМ АД</v>
      </c>
      <c r="B1" s="268"/>
      <c r="C1" s="268"/>
      <c r="D1" s="268"/>
      <c r="E1" s="268"/>
      <c r="F1" s="25"/>
      <c r="G1" s="1"/>
      <c r="H1" s="26"/>
    </row>
    <row r="2" spans="1:7" s="4" customFormat="1" ht="15">
      <c r="A2" s="269" t="s">
        <v>103</v>
      </c>
      <c r="B2" s="270"/>
      <c r="C2" s="270"/>
      <c r="D2" s="270"/>
      <c r="E2" s="270"/>
      <c r="F2" s="25"/>
      <c r="G2" s="3"/>
    </row>
    <row r="3" spans="1:7" s="4" customFormat="1" ht="15">
      <c r="A3" s="210" t="s">
        <v>135</v>
      </c>
      <c r="B3" s="25"/>
      <c r="C3" s="25"/>
      <c r="D3" s="25"/>
      <c r="E3" s="25"/>
      <c r="F3" s="25"/>
      <c r="G3" s="3"/>
    </row>
    <row r="4" spans="1:7" s="4" customFormat="1" ht="15">
      <c r="A4" s="212"/>
      <c r="B4" s="25"/>
      <c r="C4" s="25"/>
      <c r="D4" s="25"/>
      <c r="E4" s="25"/>
      <c r="F4" s="25"/>
      <c r="G4" s="3"/>
    </row>
    <row r="5" spans="1:8" ht="20.25" customHeight="1">
      <c r="A5" s="115"/>
      <c r="B5" s="178" t="s">
        <v>4</v>
      </c>
      <c r="C5" s="263" t="s">
        <v>139</v>
      </c>
      <c r="D5" s="116"/>
      <c r="E5" s="263" t="s">
        <v>140</v>
      </c>
      <c r="F5" s="5"/>
      <c r="G5" s="6"/>
      <c r="H5" s="27"/>
    </row>
    <row r="6" spans="1:8" ht="20.25">
      <c r="A6" s="115"/>
      <c r="B6" s="179"/>
      <c r="C6" s="264"/>
      <c r="D6" s="116"/>
      <c r="E6" s="264"/>
      <c r="F6" s="5"/>
      <c r="G6" s="6"/>
      <c r="H6" s="27"/>
    </row>
    <row r="7" spans="1:8" ht="10.5" customHeight="1">
      <c r="A7" s="115"/>
      <c r="B7" s="179"/>
      <c r="C7" s="90"/>
      <c r="D7" s="116"/>
      <c r="E7" s="90"/>
      <c r="F7" s="5"/>
      <c r="G7" s="6"/>
      <c r="H7" s="27"/>
    </row>
    <row r="8" spans="1:10" ht="15">
      <c r="A8" s="119" t="s">
        <v>13</v>
      </c>
      <c r="B8" s="8"/>
      <c r="C8" s="11"/>
      <c r="D8" s="120"/>
      <c r="E8" s="11"/>
      <c r="F8" s="9"/>
      <c r="G8" s="3"/>
      <c r="H8" s="9"/>
      <c r="I8" s="10" t="e">
        <f>+E8+H8+#REF!</f>
        <v>#REF!</v>
      </c>
      <c r="J8" s="10">
        <f>+E8+H8</f>
        <v>0</v>
      </c>
    </row>
    <row r="9" spans="1:9" ht="15">
      <c r="A9" s="121" t="s">
        <v>5</v>
      </c>
      <c r="B9" s="8"/>
      <c r="C9" s="11">
        <v>282712</v>
      </c>
      <c r="D9" s="120"/>
      <c r="E9" s="11">
        <v>287609</v>
      </c>
      <c r="F9" s="9"/>
      <c r="G9" s="3"/>
      <c r="H9" s="9"/>
      <c r="I9" s="10">
        <f>+E9+H9</f>
        <v>287609</v>
      </c>
    </row>
    <row r="10" spans="1:12" ht="15">
      <c r="A10" s="121" t="s">
        <v>6</v>
      </c>
      <c r="B10" s="8"/>
      <c r="C10" s="11">
        <v>-261596</v>
      </c>
      <c r="D10" s="120"/>
      <c r="E10" s="11">
        <v>-276050</v>
      </c>
      <c r="F10" s="9"/>
      <c r="G10" s="3"/>
      <c r="H10" s="9"/>
      <c r="I10" s="10">
        <f>+E10+H10</f>
        <v>-276050</v>
      </c>
      <c r="L10" s="10" t="e">
        <f>+E10+#REF!</f>
        <v>#REF!</v>
      </c>
    </row>
    <row r="11" spans="1:12" ht="15">
      <c r="A11" s="121" t="s">
        <v>54</v>
      </c>
      <c r="B11" s="8"/>
      <c r="C11" s="11">
        <v>-22840</v>
      </c>
      <c r="D11" s="120"/>
      <c r="E11" s="11">
        <v>-21213</v>
      </c>
      <c r="F11" s="9"/>
      <c r="G11" s="3"/>
      <c r="H11" s="9"/>
      <c r="I11" s="10"/>
      <c r="L11" s="10"/>
    </row>
    <row r="12" spans="1:9" s="12" customFormat="1" ht="15">
      <c r="A12" s="121" t="s">
        <v>134</v>
      </c>
      <c r="B12" s="180"/>
      <c r="C12" s="11">
        <v>19393</v>
      </c>
      <c r="D12" s="120"/>
      <c r="E12" s="11">
        <v>25824</v>
      </c>
      <c r="F12" s="9"/>
      <c r="G12" s="1"/>
      <c r="H12" s="9"/>
      <c r="I12" s="10"/>
    </row>
    <row r="13" spans="1:9" s="12" customFormat="1" ht="15">
      <c r="A13" s="121" t="s">
        <v>44</v>
      </c>
      <c r="B13" s="180"/>
      <c r="C13" s="11">
        <v>-10450</v>
      </c>
      <c r="D13" s="120"/>
      <c r="E13" s="11">
        <v>-4877</v>
      </c>
      <c r="F13" s="9"/>
      <c r="G13" s="1"/>
      <c r="H13" s="9"/>
      <c r="I13" s="10"/>
    </row>
    <row r="14" spans="1:9" s="12" customFormat="1" ht="15">
      <c r="A14" s="121" t="s">
        <v>123</v>
      </c>
      <c r="B14" s="180"/>
      <c r="C14" s="11">
        <v>145</v>
      </c>
      <c r="D14" s="120"/>
      <c r="E14" s="11">
        <v>-25</v>
      </c>
      <c r="F14" s="9"/>
      <c r="G14" s="1"/>
      <c r="H14" s="9"/>
      <c r="I14" s="10"/>
    </row>
    <row r="15" spans="1:9" s="12" customFormat="1" ht="15">
      <c r="A15" s="121" t="s">
        <v>56</v>
      </c>
      <c r="B15" s="180"/>
      <c r="C15" s="11">
        <v>-1081</v>
      </c>
      <c r="D15" s="120"/>
      <c r="E15" s="11">
        <f>-970+43</f>
        <v>-927</v>
      </c>
      <c r="F15" s="9"/>
      <c r="G15" s="1"/>
      <c r="H15" s="9"/>
      <c r="I15" s="10"/>
    </row>
    <row r="16" spans="1:9" s="12" customFormat="1" ht="15">
      <c r="A16" s="121" t="s">
        <v>53</v>
      </c>
      <c r="B16" s="180"/>
      <c r="C16" s="11">
        <v>5</v>
      </c>
      <c r="D16" s="120"/>
      <c r="E16" s="11">
        <v>10</v>
      </c>
      <c r="F16" s="9"/>
      <c r="G16" s="1"/>
      <c r="H16" s="9"/>
      <c r="I16" s="10"/>
    </row>
    <row r="17" spans="1:9" s="12" customFormat="1" ht="15">
      <c r="A17" s="121" t="s">
        <v>40</v>
      </c>
      <c r="B17" s="180"/>
      <c r="C17" s="11">
        <v>-143</v>
      </c>
      <c r="D17" s="120"/>
      <c r="E17" s="11">
        <v>2003</v>
      </c>
      <c r="F17" s="9"/>
      <c r="G17" s="1"/>
      <c r="H17" s="9"/>
      <c r="I17" s="10"/>
    </row>
    <row r="18" spans="1:9" s="12" customFormat="1" ht="15">
      <c r="A18" s="119" t="s">
        <v>114</v>
      </c>
      <c r="B18" s="180"/>
      <c r="C18" s="122">
        <f>SUM(C9:C17)</f>
        <v>6145</v>
      </c>
      <c r="D18" s="123"/>
      <c r="E18" s="122">
        <f>SUM(E9:E17)</f>
        <v>12354</v>
      </c>
      <c r="F18" s="9"/>
      <c r="G18" s="1"/>
      <c r="H18" s="9"/>
      <c r="I18" s="10">
        <f>+E18+H18</f>
        <v>12354</v>
      </c>
    </row>
    <row r="19" spans="1:9" ht="15">
      <c r="A19" s="121"/>
      <c r="B19" s="8"/>
      <c r="C19" s="11"/>
      <c r="D19" s="120"/>
      <c r="E19" s="11"/>
      <c r="F19" s="9"/>
      <c r="H19" s="9"/>
      <c r="I19" s="10"/>
    </row>
    <row r="20" spans="1:9" ht="15">
      <c r="A20" s="119" t="s">
        <v>14</v>
      </c>
      <c r="B20" s="8"/>
      <c r="C20" s="11"/>
      <c r="D20" s="120"/>
      <c r="E20" s="11"/>
      <c r="F20" s="9"/>
      <c r="H20" s="9"/>
      <c r="I20" s="10"/>
    </row>
    <row r="21" spans="1:9" ht="15">
      <c r="A21" s="121" t="s">
        <v>34</v>
      </c>
      <c r="B21" s="8"/>
      <c r="C21" s="11">
        <v>-11698</v>
      </c>
      <c r="D21" s="120"/>
      <c r="E21" s="11">
        <f>-20292-43+352</f>
        <v>-19983</v>
      </c>
      <c r="F21" s="9"/>
      <c r="H21" s="9"/>
      <c r="I21" s="10"/>
    </row>
    <row r="22" spans="1:9" ht="15">
      <c r="A22" s="121" t="s">
        <v>33</v>
      </c>
      <c r="B22" s="8"/>
      <c r="C22" s="11">
        <v>29</v>
      </c>
      <c r="D22" s="120"/>
      <c r="E22" s="11">
        <v>172</v>
      </c>
      <c r="F22" s="9"/>
      <c r="H22" s="9"/>
      <c r="I22" s="10"/>
    </row>
    <row r="23" spans="1:10" ht="15">
      <c r="A23" s="121" t="s">
        <v>126</v>
      </c>
      <c r="B23" s="8"/>
      <c r="C23" s="11">
        <v>0</v>
      </c>
      <c r="D23" s="120"/>
      <c r="E23" s="11">
        <v>1781</v>
      </c>
      <c r="F23" s="28"/>
      <c r="G23" s="3"/>
      <c r="H23" s="9"/>
      <c r="I23" s="10"/>
      <c r="J23" s="10"/>
    </row>
    <row r="24" spans="1:10" ht="15">
      <c r="A24" s="121" t="s">
        <v>125</v>
      </c>
      <c r="B24" s="8"/>
      <c r="C24" s="11">
        <v>0</v>
      </c>
      <c r="D24" s="120"/>
      <c r="E24" s="11">
        <v>-83</v>
      </c>
      <c r="F24" s="28"/>
      <c r="G24" s="3"/>
      <c r="H24" s="9"/>
      <c r="I24" s="10"/>
      <c r="J24" s="10"/>
    </row>
    <row r="25" spans="1:9" ht="29.25">
      <c r="A25" s="119" t="s">
        <v>48</v>
      </c>
      <c r="B25" s="8"/>
      <c r="C25" s="122">
        <f>SUM(C21:C24)</f>
        <v>-11669</v>
      </c>
      <c r="D25" s="123"/>
      <c r="E25" s="122">
        <f>SUM(E21:E24)</f>
        <v>-18113</v>
      </c>
      <c r="F25" s="9"/>
      <c r="H25" s="9"/>
      <c r="I25" s="10"/>
    </row>
    <row r="26" spans="1:9" ht="15">
      <c r="A26" s="121"/>
      <c r="B26" s="8"/>
      <c r="C26" s="11"/>
      <c r="D26" s="120"/>
      <c r="E26" s="11"/>
      <c r="F26" s="9"/>
      <c r="H26" s="9"/>
      <c r="I26" s="10"/>
    </row>
    <row r="27" spans="1:10" ht="15">
      <c r="A27" s="124" t="s">
        <v>15</v>
      </c>
      <c r="B27" s="8"/>
      <c r="C27" s="125"/>
      <c r="D27" s="126"/>
      <c r="E27" s="125"/>
      <c r="F27" s="28"/>
      <c r="G27" s="3"/>
      <c r="H27" s="9"/>
      <c r="I27" s="10"/>
      <c r="J27" s="10"/>
    </row>
    <row r="28" spans="1:10" ht="15">
      <c r="A28" s="121" t="s">
        <v>59</v>
      </c>
      <c r="B28" s="8"/>
      <c r="C28" s="252">
        <v>159871</v>
      </c>
      <c r="D28" s="120"/>
      <c r="E28" s="11">
        <v>139120</v>
      </c>
      <c r="F28" s="28"/>
      <c r="G28" s="3"/>
      <c r="H28" s="9"/>
      <c r="I28" s="10"/>
      <c r="J28" s="10"/>
    </row>
    <row r="29" spans="1:10" ht="15">
      <c r="A29" s="121" t="s">
        <v>60</v>
      </c>
      <c r="B29" s="8"/>
      <c r="C29" s="11">
        <v>-158471</v>
      </c>
      <c r="D29" s="120"/>
      <c r="E29" s="11">
        <v>-140500</v>
      </c>
      <c r="F29" s="28"/>
      <c r="G29" s="3"/>
      <c r="H29" s="9"/>
      <c r="I29" s="10"/>
      <c r="J29" s="10"/>
    </row>
    <row r="30" spans="1:10" ht="15">
      <c r="A30" s="121" t="s">
        <v>65</v>
      </c>
      <c r="B30" s="8"/>
      <c r="C30" s="11">
        <v>26745</v>
      </c>
      <c r="D30" s="120"/>
      <c r="E30" s="11">
        <v>34520</v>
      </c>
      <c r="F30" s="28"/>
      <c r="G30" s="3"/>
      <c r="H30" s="9"/>
      <c r="I30" s="10"/>
      <c r="J30" s="10"/>
    </row>
    <row r="31" spans="1:10" ht="15">
      <c r="A31" s="121" t="s">
        <v>82</v>
      </c>
      <c r="B31" s="8"/>
      <c r="C31" s="11">
        <v>-27345</v>
      </c>
      <c r="D31" s="120"/>
      <c r="E31" s="11">
        <v>-37065</v>
      </c>
      <c r="F31" s="28"/>
      <c r="G31" s="3"/>
      <c r="H31" s="9"/>
      <c r="I31" s="10"/>
      <c r="J31" s="10"/>
    </row>
    <row r="32" spans="1:10" ht="30">
      <c r="A32" s="121" t="s">
        <v>52</v>
      </c>
      <c r="B32" s="8"/>
      <c r="C32" s="11">
        <v>4344</v>
      </c>
      <c r="D32" s="120"/>
      <c r="E32" s="11">
        <v>18367</v>
      </c>
      <c r="F32" s="9"/>
      <c r="G32" s="3"/>
      <c r="H32" s="9"/>
      <c r="I32" s="10"/>
      <c r="J32" s="10"/>
    </row>
    <row r="33" spans="1:10" ht="30">
      <c r="A33" s="121" t="s">
        <v>64</v>
      </c>
      <c r="B33" s="8"/>
      <c r="C33" s="11">
        <v>-2701</v>
      </c>
      <c r="D33" s="120"/>
      <c r="E33" s="11">
        <v>-1980</v>
      </c>
      <c r="F33" s="9"/>
      <c r="G33" s="3"/>
      <c r="H33" s="9"/>
      <c r="I33" s="10"/>
      <c r="J33" s="10"/>
    </row>
    <row r="34" spans="1:10" ht="30">
      <c r="A34" s="121" t="s">
        <v>51</v>
      </c>
      <c r="B34" s="8"/>
      <c r="C34" s="11">
        <v>-1021</v>
      </c>
      <c r="D34" s="120"/>
      <c r="E34" s="11">
        <f>-124-352</f>
        <v>-476</v>
      </c>
      <c r="F34" s="9"/>
      <c r="G34" s="3"/>
      <c r="H34" s="9"/>
      <c r="I34" s="10"/>
      <c r="J34" s="10"/>
    </row>
    <row r="35" spans="1:10" ht="15">
      <c r="A35" s="121" t="s">
        <v>16</v>
      </c>
      <c r="B35" s="8"/>
      <c r="C35" s="11">
        <v>-246</v>
      </c>
      <c r="E35" s="11">
        <v>-275</v>
      </c>
      <c r="F35" s="9"/>
      <c r="G35" s="3"/>
      <c r="H35" s="9"/>
      <c r="I35" s="10"/>
      <c r="J35" s="10"/>
    </row>
    <row r="36" spans="1:10" ht="15">
      <c r="A36" s="121" t="s">
        <v>66</v>
      </c>
      <c r="B36" s="8"/>
      <c r="C36" s="11">
        <v>-1026</v>
      </c>
      <c r="D36" s="120"/>
      <c r="E36" s="11">
        <v>-768</v>
      </c>
      <c r="F36" s="9"/>
      <c r="G36" s="3"/>
      <c r="H36" s="9"/>
      <c r="I36" s="10"/>
      <c r="J36" s="10"/>
    </row>
    <row r="37" spans="1:10" ht="15">
      <c r="A37" s="121" t="s">
        <v>115</v>
      </c>
      <c r="B37" s="8"/>
      <c r="C37" s="11">
        <v>8</v>
      </c>
      <c r="D37" s="120"/>
      <c r="E37" s="11">
        <v>175</v>
      </c>
      <c r="F37" s="9"/>
      <c r="G37" s="3"/>
      <c r="H37" s="9"/>
      <c r="I37" s="10"/>
      <c r="J37" s="10"/>
    </row>
    <row r="38" spans="1:6" ht="15">
      <c r="A38" s="119" t="s">
        <v>124</v>
      </c>
      <c r="B38" s="8"/>
      <c r="C38" s="122">
        <f>SUM(C28:C37)</f>
        <v>158</v>
      </c>
      <c r="D38" s="128"/>
      <c r="E38" s="122">
        <f>SUM(E28:E37)</f>
        <v>11118</v>
      </c>
      <c r="F38" s="13"/>
    </row>
    <row r="39" spans="1:5" ht="15">
      <c r="A39" s="129"/>
      <c r="B39" s="8"/>
      <c r="C39" s="11"/>
      <c r="E39" s="11"/>
    </row>
    <row r="40" spans="1:7" s="12" customFormat="1" ht="28.5">
      <c r="A40" s="55" t="s">
        <v>133</v>
      </c>
      <c r="B40" s="180"/>
      <c r="C40" s="130">
        <f>SUM(C18,C25,C38)</f>
        <v>-5366</v>
      </c>
      <c r="D40" s="130"/>
      <c r="E40" s="130">
        <f>SUM(E18,E25,E38)</f>
        <v>5359</v>
      </c>
      <c r="F40" s="29"/>
      <c r="G40" s="3"/>
    </row>
    <row r="41" spans="1:5" ht="15">
      <c r="A41" s="129"/>
      <c r="B41" s="8"/>
      <c r="C41" s="11"/>
      <c r="E41" s="11"/>
    </row>
    <row r="42" spans="1:7" s="52" customFormat="1" ht="15">
      <c r="A42" s="129" t="s">
        <v>49</v>
      </c>
      <c r="B42" s="50"/>
      <c r="C42" s="127">
        <f>E44</f>
        <v>5541</v>
      </c>
      <c r="D42" s="131"/>
      <c r="E42" s="127">
        <v>182</v>
      </c>
      <c r="F42" s="50"/>
      <c r="G42" s="51"/>
    </row>
    <row r="43" spans="1:7" s="52" customFormat="1" ht="15">
      <c r="A43" s="129"/>
      <c r="B43" s="50"/>
      <c r="C43" s="127"/>
      <c r="D43" s="50"/>
      <c r="E43" s="127"/>
      <c r="F43" s="50"/>
      <c r="G43" s="51"/>
    </row>
    <row r="44" spans="1:7" s="54" customFormat="1" ht="30" customHeight="1" thickBot="1">
      <c r="A44" s="55" t="s">
        <v>50</v>
      </c>
      <c r="B44" s="181">
        <v>18</v>
      </c>
      <c r="C44" s="132">
        <f>SUM(C40,C42)</f>
        <v>175</v>
      </c>
      <c r="D44" s="132"/>
      <c r="E44" s="132">
        <f>SUM(E40,E42)</f>
        <v>5541</v>
      </c>
      <c r="F44" s="49"/>
      <c r="G44" s="53"/>
    </row>
    <row r="45" spans="1:7" s="54" customFormat="1" ht="15" thickTop="1">
      <c r="A45" s="133"/>
      <c r="B45" s="181"/>
      <c r="C45" s="81"/>
      <c r="D45" s="123"/>
      <c r="E45" s="81"/>
      <c r="F45" s="49"/>
      <c r="G45" s="53"/>
    </row>
    <row r="46" spans="1:7" s="239" customFormat="1" ht="15">
      <c r="A46" s="234"/>
      <c r="B46" s="235"/>
      <c r="C46" s="236"/>
      <c r="D46" s="237"/>
      <c r="E46" s="236"/>
      <c r="F46" s="237"/>
      <c r="G46" s="238"/>
    </row>
    <row r="47" spans="1:5" ht="15">
      <c r="A47" s="191"/>
      <c r="B47" s="33"/>
      <c r="C47" s="40"/>
      <c r="D47" s="60"/>
      <c r="E47" s="11"/>
    </row>
    <row r="48" spans="1:5" ht="15">
      <c r="A48" s="203"/>
      <c r="B48" s="33"/>
      <c r="C48" s="82"/>
      <c r="D48" s="82"/>
      <c r="E48" s="96"/>
    </row>
    <row r="49" spans="1:7" s="196" customFormat="1" ht="15">
      <c r="A49" s="204"/>
      <c r="B49" s="198"/>
      <c r="C49" s="198"/>
      <c r="D49" s="198"/>
      <c r="E49" s="32"/>
      <c r="F49" s="8"/>
      <c r="G49" s="195"/>
    </row>
    <row r="50" spans="1:7" s="196" customFormat="1" ht="15">
      <c r="A50" s="197"/>
      <c r="B50" s="198"/>
      <c r="C50" s="198"/>
      <c r="D50" s="198"/>
      <c r="E50" s="32"/>
      <c r="F50" s="8"/>
      <c r="G50" s="195"/>
    </row>
    <row r="51" spans="1:5" ht="15">
      <c r="A51" s="197"/>
      <c r="B51" s="192"/>
      <c r="C51" s="192"/>
      <c r="D51" s="192"/>
      <c r="E51" s="32"/>
    </row>
    <row r="52" spans="1:5" ht="15">
      <c r="A52" s="197"/>
      <c r="B52" s="192"/>
      <c r="C52" s="192"/>
      <c r="D52" s="192"/>
      <c r="E52" s="32"/>
    </row>
    <row r="53" spans="1:5" ht="15">
      <c r="A53" s="214"/>
      <c r="B53" s="82"/>
      <c r="C53" s="82"/>
      <c r="D53" s="31"/>
      <c r="E53" s="32"/>
    </row>
    <row r="54" spans="1:5" ht="15">
      <c r="A54" s="168" t="s">
        <v>75</v>
      </c>
      <c r="B54" s="168" t="s">
        <v>111</v>
      </c>
      <c r="E54" s="78"/>
    </row>
    <row r="55" spans="1:7" ht="15">
      <c r="A55" s="207" t="s">
        <v>47</v>
      </c>
      <c r="B55" s="83"/>
      <c r="F55" s="63" t="s">
        <v>112</v>
      </c>
      <c r="G55" s="14"/>
    </row>
    <row r="56" spans="1:6" ht="15">
      <c r="A56" s="101"/>
      <c r="B56" s="171"/>
      <c r="C56" s="83"/>
      <c r="D56" s="102"/>
      <c r="E56" s="102"/>
      <c r="F56" s="45"/>
    </row>
    <row r="57" spans="1:6" ht="15">
      <c r="A57" s="102"/>
      <c r="B57" s="171"/>
      <c r="C57" s="83"/>
      <c r="D57" s="102"/>
      <c r="E57" s="102"/>
      <c r="F57" s="45"/>
    </row>
    <row r="58" spans="1:6" ht="15">
      <c r="A58" s="45"/>
      <c r="B58" s="171"/>
      <c r="C58" s="83"/>
      <c r="D58" s="45"/>
      <c r="E58" s="45"/>
      <c r="F58" s="45"/>
    </row>
    <row r="59" spans="1:6" ht="15" customHeight="1">
      <c r="A59" s="266"/>
      <c r="B59" s="266"/>
      <c r="C59" s="266"/>
      <c r="D59" s="266"/>
      <c r="E59" s="266"/>
      <c r="F59" s="266"/>
    </row>
    <row r="60" ht="15">
      <c r="A60" s="224"/>
    </row>
    <row r="61" ht="15">
      <c r="A61" s="227"/>
    </row>
    <row r="62" ht="15">
      <c r="A62" s="228"/>
    </row>
    <row r="63" ht="15">
      <c r="A63" s="229"/>
    </row>
    <row r="64" ht="15">
      <c r="A64" s="230"/>
    </row>
    <row r="65" ht="15">
      <c r="A65" s="231"/>
    </row>
    <row r="66" ht="15">
      <c r="A66" s="230"/>
    </row>
    <row r="67" ht="15">
      <c r="A67" s="232"/>
    </row>
    <row r="68" ht="15">
      <c r="A68" s="232"/>
    </row>
  </sheetData>
  <sheetProtection/>
  <mergeCells count="5">
    <mergeCell ref="A59:F59"/>
    <mergeCell ref="C5:C6"/>
    <mergeCell ref="E5:E6"/>
    <mergeCell ref="A1:E1"/>
    <mergeCell ref="A2:E2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79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54.00390625" style="22" customWidth="1"/>
    <col min="2" max="2" width="10.421875" style="22" bestFit="1" customWidth="1"/>
    <col min="3" max="3" width="15.00390625" style="22" customWidth="1"/>
    <col min="4" max="4" width="0.71875" style="22" customWidth="1"/>
    <col min="5" max="5" width="13.8515625" style="22" customWidth="1"/>
    <col min="6" max="6" width="0.71875" style="22" customWidth="1"/>
    <col min="7" max="7" width="14.57421875" style="22" customWidth="1"/>
    <col min="8" max="8" width="0.71875" style="22" customWidth="1"/>
    <col min="9" max="9" width="20.8515625" style="22" customWidth="1"/>
    <col min="10" max="10" width="0.71875" style="22" customWidth="1"/>
    <col min="11" max="11" width="20.00390625" style="22" customWidth="1"/>
    <col min="12" max="12" width="0.85546875" style="22" customWidth="1"/>
    <col min="13" max="13" width="14.7109375" style="22" customWidth="1"/>
    <col min="14" max="16384" width="9.140625" style="22" customWidth="1"/>
  </cols>
  <sheetData>
    <row r="1" spans="1:13" ht="18" customHeight="1">
      <c r="A1" s="211" t="str">
        <f>'Cover '!D1</f>
        <v>НЕОХИМ АД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8" customHeight="1">
      <c r="A2" s="269" t="s">
        <v>104</v>
      </c>
      <c r="B2" s="269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8" customHeight="1">
      <c r="A3" s="210" t="s">
        <v>135</v>
      </c>
      <c r="B3" s="212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8" customHeight="1">
      <c r="A4" s="212"/>
      <c r="B4" s="21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8" customHeight="1">
      <c r="A5" s="212"/>
      <c r="B5" s="21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6.5" customHeight="1">
      <c r="A6" s="269"/>
      <c r="B6" s="269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</row>
    <row r="7" spans="1:13" s="58" customFormat="1" ht="15" customHeight="1">
      <c r="A7" s="274"/>
      <c r="B7" s="213"/>
      <c r="C7" s="272" t="s">
        <v>41</v>
      </c>
      <c r="D7" s="57"/>
      <c r="E7" s="272" t="s">
        <v>61</v>
      </c>
      <c r="F7" s="57"/>
      <c r="G7" s="272" t="s">
        <v>19</v>
      </c>
      <c r="H7" s="245"/>
      <c r="I7" s="272" t="s">
        <v>156</v>
      </c>
      <c r="J7" s="57"/>
      <c r="K7" s="272" t="s">
        <v>98</v>
      </c>
      <c r="L7" s="57"/>
      <c r="M7" s="272" t="s">
        <v>55</v>
      </c>
    </row>
    <row r="8" spans="1:13" s="59" customFormat="1" ht="45" customHeight="1">
      <c r="A8" s="275"/>
      <c r="B8" s="85" t="s">
        <v>4</v>
      </c>
      <c r="C8" s="273"/>
      <c r="D8" s="33"/>
      <c r="E8" s="273"/>
      <c r="F8" s="33"/>
      <c r="G8" s="273"/>
      <c r="H8" s="246"/>
      <c r="I8" s="273"/>
      <c r="J8" s="33"/>
      <c r="K8" s="273"/>
      <c r="L8" s="33"/>
      <c r="M8" s="273"/>
    </row>
    <row r="9" spans="1:13" s="62" customFormat="1" ht="15">
      <c r="A9" s="76"/>
      <c r="B9" s="76"/>
      <c r="C9" s="61" t="s">
        <v>97</v>
      </c>
      <c r="D9" s="61"/>
      <c r="E9" s="61" t="s">
        <v>97</v>
      </c>
      <c r="F9" s="61"/>
      <c r="G9" s="61" t="s">
        <v>97</v>
      </c>
      <c r="H9" s="61"/>
      <c r="I9" s="61" t="s">
        <v>146</v>
      </c>
      <c r="J9" s="61"/>
      <c r="K9" s="61" t="s">
        <v>146</v>
      </c>
      <c r="L9" s="61"/>
      <c r="M9" s="61" t="s">
        <v>97</v>
      </c>
    </row>
    <row r="10" spans="1:13" s="62" customFormat="1" ht="15">
      <c r="A10" s="76"/>
      <c r="B10" s="76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s="62" customFormat="1" ht="15">
      <c r="A11" s="134" t="s">
        <v>153</v>
      </c>
      <c r="B11" s="76"/>
      <c r="C11" s="135">
        <v>2654</v>
      </c>
      <c r="D11" s="244"/>
      <c r="E11" s="135">
        <v>-3575</v>
      </c>
      <c r="F11" s="244"/>
      <c r="G11" s="135">
        <v>265</v>
      </c>
      <c r="H11" s="247"/>
      <c r="I11" s="135">
        <v>-369</v>
      </c>
      <c r="J11" s="244"/>
      <c r="K11" s="135">
        <f>113167+323</f>
        <v>113490</v>
      </c>
      <c r="L11" s="244"/>
      <c r="M11" s="135">
        <f>SUM(C11:K11)</f>
        <v>112465</v>
      </c>
    </row>
    <row r="12" spans="1:13" s="59" customFormat="1" ht="15">
      <c r="A12" s="141" t="s">
        <v>117</v>
      </c>
      <c r="B12" s="213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3" s="56" customFormat="1" ht="5.25" customHeight="1">
      <c r="A13" s="154"/>
      <c r="B13" s="183"/>
      <c r="C13" s="155"/>
      <c r="D13" s="155"/>
      <c r="E13" s="155"/>
      <c r="F13" s="155"/>
      <c r="G13" s="155"/>
      <c r="H13" s="155"/>
      <c r="I13" s="155"/>
      <c r="J13" s="155"/>
      <c r="K13" s="155"/>
      <c r="L13" s="154"/>
      <c r="M13" s="155"/>
    </row>
    <row r="14" spans="1:13" s="56" customFormat="1" ht="15">
      <c r="A14" s="154"/>
      <c r="B14" s="183"/>
      <c r="C14" s="138">
        <v>0</v>
      </c>
      <c r="D14" s="136"/>
      <c r="E14" s="138">
        <v>0</v>
      </c>
      <c r="F14" s="136"/>
      <c r="G14" s="138">
        <v>0</v>
      </c>
      <c r="H14" s="138"/>
      <c r="I14" s="138">
        <v>0</v>
      </c>
      <c r="J14" s="136"/>
      <c r="K14" s="136">
        <v>-797</v>
      </c>
      <c r="L14" s="213"/>
      <c r="M14" s="136">
        <f>SUM(C14:K14)</f>
        <v>-797</v>
      </c>
    </row>
    <row r="15" spans="1:13" s="56" customFormat="1" ht="5.25" customHeight="1">
      <c r="A15" s="154"/>
      <c r="B15" s="183"/>
      <c r="C15" s="155"/>
      <c r="D15" s="155"/>
      <c r="E15" s="155"/>
      <c r="F15" s="155"/>
      <c r="G15" s="155"/>
      <c r="H15" s="155"/>
      <c r="I15" s="155"/>
      <c r="J15" s="155"/>
      <c r="K15" s="155"/>
      <c r="L15" s="154"/>
      <c r="M15" s="155"/>
    </row>
    <row r="16" spans="1:13" s="59" customFormat="1" ht="15">
      <c r="A16" s="137" t="s">
        <v>107</v>
      </c>
      <c r="B16" s="137"/>
      <c r="C16" s="138">
        <v>0</v>
      </c>
      <c r="D16" s="136"/>
      <c r="E16" s="138">
        <v>0</v>
      </c>
      <c r="F16" s="136"/>
      <c r="G16" s="138">
        <v>0</v>
      </c>
      <c r="H16" s="138"/>
      <c r="I16" s="138">
        <v>0</v>
      </c>
      <c r="J16" s="136"/>
      <c r="K16" s="136">
        <v>-8802</v>
      </c>
      <c r="L16" s="213"/>
      <c r="M16" s="136">
        <f>SUM(C16:K16)</f>
        <v>-8802</v>
      </c>
    </row>
    <row r="17" spans="1:13" s="59" customFormat="1" ht="6.75" customHeight="1">
      <c r="A17" s="213"/>
      <c r="B17" s="137"/>
      <c r="C17" s="136"/>
      <c r="D17" s="136"/>
      <c r="E17" s="136"/>
      <c r="F17" s="136"/>
      <c r="G17" s="136"/>
      <c r="H17" s="136"/>
      <c r="I17" s="136"/>
      <c r="J17" s="136"/>
      <c r="K17" s="136"/>
      <c r="L17" s="213"/>
      <c r="M17" s="136"/>
    </row>
    <row r="18" spans="1:13" s="59" customFormat="1" ht="15">
      <c r="A18" s="213" t="s">
        <v>157</v>
      </c>
      <c r="B18" s="137"/>
      <c r="C18" s="138">
        <v>0</v>
      </c>
      <c r="D18" s="138"/>
      <c r="E18" s="138">
        <v>0</v>
      </c>
      <c r="F18" s="138"/>
      <c r="G18" s="138">
        <v>0</v>
      </c>
      <c r="H18" s="138"/>
      <c r="I18" s="256">
        <v>-26</v>
      </c>
      <c r="J18" s="138"/>
      <c r="K18" s="256">
        <v>26</v>
      </c>
      <c r="L18" s="138"/>
      <c r="M18" s="136">
        <f>SUM(C18:K18)</f>
        <v>0</v>
      </c>
    </row>
    <row r="19" spans="1:13" s="59" customFormat="1" ht="6.75" customHeight="1">
      <c r="A19" s="213"/>
      <c r="B19" s="137"/>
      <c r="C19" s="136"/>
      <c r="D19" s="136"/>
      <c r="E19" s="136"/>
      <c r="F19" s="136"/>
      <c r="G19" s="136"/>
      <c r="H19" s="136"/>
      <c r="I19" s="136"/>
      <c r="J19" s="136"/>
      <c r="K19" s="136"/>
      <c r="L19" s="213"/>
      <c r="M19" s="136"/>
    </row>
    <row r="20" spans="1:13" s="59" customFormat="1" ht="30">
      <c r="A20" s="257" t="s">
        <v>147</v>
      </c>
      <c r="B20" s="184"/>
      <c r="C20" s="138">
        <v>0</v>
      </c>
      <c r="D20" s="138"/>
      <c r="E20" s="138">
        <v>0</v>
      </c>
      <c r="F20" s="138"/>
      <c r="G20" s="138">
        <v>0</v>
      </c>
      <c r="H20" s="138"/>
      <c r="I20" s="138">
        <v>-172</v>
      </c>
      <c r="J20" s="138"/>
      <c r="K20" s="138">
        <v>0</v>
      </c>
      <c r="L20" s="138"/>
      <c r="M20" s="136">
        <f>SUM(C20:K20)</f>
        <v>-172</v>
      </c>
    </row>
    <row r="21" spans="1:13" s="59" customFormat="1" ht="7.5" customHeight="1">
      <c r="A21" s="134"/>
      <c r="B21" s="134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</row>
    <row r="22" spans="1:13" s="59" customFormat="1" ht="15.75" thickBot="1">
      <c r="A22" s="134" t="s">
        <v>148</v>
      </c>
      <c r="B22" s="185">
        <v>19</v>
      </c>
      <c r="C22" s="139">
        <f>SUM(C11:C20)</f>
        <v>2654</v>
      </c>
      <c r="D22" s="138"/>
      <c r="E22" s="139">
        <f>SUM(E11:E20)</f>
        <v>-3575</v>
      </c>
      <c r="F22" s="138"/>
      <c r="G22" s="139">
        <f>SUM(G11:G20)</f>
        <v>265</v>
      </c>
      <c r="H22" s="138"/>
      <c r="I22" s="139">
        <f>SUM(I11:I20)</f>
        <v>-567</v>
      </c>
      <c r="J22" s="138"/>
      <c r="K22" s="139">
        <f>SUM(K11:K20)</f>
        <v>103917</v>
      </c>
      <c r="L22" s="138"/>
      <c r="M22" s="139">
        <f>SUM(M11:M20)</f>
        <v>102694</v>
      </c>
    </row>
    <row r="23" spans="1:13" s="46" customFormat="1" ht="9" customHeight="1" thickTop="1">
      <c r="A23" s="213"/>
      <c r="B23" s="213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1:13" s="46" customFormat="1" ht="15">
      <c r="A24" s="141" t="s">
        <v>141</v>
      </c>
      <c r="B24" s="213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</row>
    <row r="25" spans="1:13" s="56" customFormat="1" ht="6.75" customHeight="1">
      <c r="A25" s="154"/>
      <c r="B25" s="183"/>
      <c r="C25" s="155"/>
      <c r="D25" s="155"/>
      <c r="E25" s="155"/>
      <c r="F25" s="155"/>
      <c r="G25" s="155"/>
      <c r="H25" s="155"/>
      <c r="I25" s="155"/>
      <c r="J25" s="155"/>
      <c r="K25" s="155"/>
      <c r="L25" s="154"/>
      <c r="M25" s="155"/>
    </row>
    <row r="26" spans="1:13" s="56" customFormat="1" ht="16.5" customHeight="1">
      <c r="A26" s="142" t="s">
        <v>127</v>
      </c>
      <c r="B26" s="183"/>
      <c r="C26" s="155"/>
      <c r="D26" s="155"/>
      <c r="E26" s="155"/>
      <c r="F26" s="155"/>
      <c r="G26" s="155"/>
      <c r="H26" s="155"/>
      <c r="I26" s="155"/>
      <c r="J26" s="155"/>
      <c r="K26" s="209">
        <v>-1062</v>
      </c>
      <c r="L26" s="154"/>
      <c r="M26" s="136">
        <f>SUM(C26:K26)</f>
        <v>-1062</v>
      </c>
    </row>
    <row r="27" spans="1:13" s="56" customFormat="1" ht="6.75" customHeight="1">
      <c r="A27" s="154"/>
      <c r="B27" s="183"/>
      <c r="C27" s="155"/>
      <c r="D27" s="155"/>
      <c r="E27" s="155"/>
      <c r="F27" s="155"/>
      <c r="G27" s="155"/>
      <c r="H27" s="155"/>
      <c r="I27" s="155"/>
      <c r="J27" s="155"/>
      <c r="K27" s="155"/>
      <c r="L27" s="154"/>
      <c r="M27" s="136"/>
    </row>
    <row r="28" spans="1:13" s="46" customFormat="1" ht="15">
      <c r="A28" s="137" t="s">
        <v>107</v>
      </c>
      <c r="B28" s="213"/>
      <c r="C28" s="138">
        <v>0</v>
      </c>
      <c r="D28" s="136"/>
      <c r="E28" s="138">
        <v>0</v>
      </c>
      <c r="F28" s="136"/>
      <c r="G28" s="138">
        <v>0</v>
      </c>
      <c r="H28" s="138"/>
      <c r="I28" s="138">
        <v>0</v>
      </c>
      <c r="J28" s="136"/>
      <c r="K28" s="136">
        <f>+'IS'!D31</f>
        <v>-5498</v>
      </c>
      <c r="L28" s="136"/>
      <c r="M28" s="136">
        <f>SUM(C28:K28)</f>
        <v>-5498</v>
      </c>
    </row>
    <row r="29" spans="1:13" s="56" customFormat="1" ht="6.75" customHeight="1">
      <c r="A29" s="154"/>
      <c r="B29" s="183"/>
      <c r="C29" s="155"/>
      <c r="D29" s="155"/>
      <c r="E29" s="155"/>
      <c r="F29" s="155"/>
      <c r="G29" s="155"/>
      <c r="H29" s="155"/>
      <c r="I29" s="155"/>
      <c r="J29" s="155"/>
      <c r="K29" s="136"/>
      <c r="L29" s="154"/>
      <c r="M29" s="136"/>
    </row>
    <row r="30" spans="1:13" s="56" customFormat="1" ht="17.25" customHeight="1">
      <c r="A30" s="213" t="s">
        <v>157</v>
      </c>
      <c r="B30" s="251"/>
      <c r="C30" s="209"/>
      <c r="D30" s="209"/>
      <c r="E30" s="209"/>
      <c r="F30" s="209"/>
      <c r="G30" s="209"/>
      <c r="H30" s="209"/>
      <c r="I30" s="209">
        <v>-233</v>
      </c>
      <c r="J30" s="209"/>
      <c r="K30" s="136">
        <f>+'IS'!D33</f>
        <v>0</v>
      </c>
      <c r="L30" s="142"/>
      <c r="M30" s="136">
        <f>SUM(C30:K30)</f>
        <v>-233</v>
      </c>
    </row>
    <row r="31" spans="1:13" s="56" customFormat="1" ht="6.75" customHeight="1">
      <c r="A31" s="154"/>
      <c r="B31" s="183"/>
      <c r="C31" s="155"/>
      <c r="D31" s="155"/>
      <c r="E31" s="155"/>
      <c r="F31" s="155"/>
      <c r="G31" s="155"/>
      <c r="H31" s="155"/>
      <c r="I31" s="155"/>
      <c r="J31" s="155"/>
      <c r="K31" s="136"/>
      <c r="L31" s="154"/>
      <c r="M31" s="136"/>
    </row>
    <row r="32" spans="1:13" s="46" customFormat="1" ht="15">
      <c r="A32" s="137" t="s">
        <v>100</v>
      </c>
      <c r="B32" s="184"/>
      <c r="C32" s="138">
        <v>0</v>
      </c>
      <c r="D32" s="138"/>
      <c r="E32" s="138">
        <v>0</v>
      </c>
      <c r="F32" s="138"/>
      <c r="G32" s="138">
        <v>0</v>
      </c>
      <c r="H32" s="138"/>
      <c r="I32" s="138">
        <v>0</v>
      </c>
      <c r="J32" s="138"/>
      <c r="K32" s="138">
        <v>0</v>
      </c>
      <c r="L32" s="138"/>
      <c r="M32" s="136">
        <f>SUM(C32:K32)</f>
        <v>0</v>
      </c>
    </row>
    <row r="33" spans="1:13" s="46" customFormat="1" ht="6.75" customHeight="1">
      <c r="A33" s="134"/>
      <c r="B33" s="134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</row>
    <row r="34" spans="1:13" s="46" customFormat="1" ht="15.75" thickBot="1">
      <c r="A34" s="134" t="s">
        <v>142</v>
      </c>
      <c r="B34" s="185">
        <v>19</v>
      </c>
      <c r="C34" s="139">
        <f>SUM(C22:C32)</f>
        <v>2654</v>
      </c>
      <c r="D34" s="138"/>
      <c r="E34" s="139">
        <f>SUM(E22:E32)</f>
        <v>-3575</v>
      </c>
      <c r="F34" s="138"/>
      <c r="G34" s="139">
        <f>SUM(G22:G32)</f>
        <v>265</v>
      </c>
      <c r="H34" s="138"/>
      <c r="I34" s="139">
        <f>SUM(I22:I32)</f>
        <v>-800</v>
      </c>
      <c r="J34" s="138"/>
      <c r="K34" s="139">
        <f>SUM(K22:K32)</f>
        <v>97357</v>
      </c>
      <c r="L34" s="138"/>
      <c r="M34" s="139">
        <f>SUM(M22:M32)</f>
        <v>95901</v>
      </c>
    </row>
    <row r="35" spans="1:13" s="46" customFormat="1" ht="15.75" thickTop="1">
      <c r="A35" s="166"/>
      <c r="B35" s="166"/>
      <c r="C35" s="165"/>
      <c r="D35" s="165"/>
      <c r="E35" s="165"/>
      <c r="F35" s="165"/>
      <c r="G35" s="165"/>
      <c r="H35" s="165"/>
      <c r="I35" s="165"/>
      <c r="J35" s="165"/>
      <c r="K35" s="165"/>
      <c r="L35" s="140"/>
      <c r="M35" s="140"/>
    </row>
    <row r="36" spans="1:13" s="46" customFormat="1" ht="15">
      <c r="A36" s="166"/>
      <c r="B36" s="166"/>
      <c r="C36" s="165"/>
      <c r="D36" s="165"/>
      <c r="E36" s="165"/>
      <c r="F36" s="165"/>
      <c r="G36" s="165"/>
      <c r="H36" s="165"/>
      <c r="I36" s="165"/>
      <c r="J36" s="165"/>
      <c r="K36" s="165"/>
      <c r="L36" s="140"/>
      <c r="M36" s="140"/>
    </row>
    <row r="37" spans="1:13" s="46" customFormat="1" ht="15">
      <c r="A37" s="191"/>
      <c r="B37" s="33"/>
      <c r="C37" s="40"/>
      <c r="D37" s="60"/>
      <c r="E37" s="165"/>
      <c r="F37" s="165"/>
      <c r="G37" s="165"/>
      <c r="H37" s="165"/>
      <c r="I37" s="165"/>
      <c r="J37" s="165"/>
      <c r="K37" s="165"/>
      <c r="L37" s="140"/>
      <c r="M37" s="140"/>
    </row>
    <row r="38" spans="1:13" s="46" customFormat="1" ht="15">
      <c r="A38" s="191"/>
      <c r="B38" s="33"/>
      <c r="C38" s="40"/>
      <c r="D38" s="60"/>
      <c r="E38" s="165"/>
      <c r="F38" s="165"/>
      <c r="G38" s="165"/>
      <c r="H38" s="165"/>
      <c r="I38" s="165"/>
      <c r="J38" s="165"/>
      <c r="K38" s="165"/>
      <c r="L38" s="140"/>
      <c r="M38" s="140"/>
    </row>
    <row r="39" spans="1:13" s="56" customFormat="1" ht="15">
      <c r="A39" s="204"/>
      <c r="B39" s="33"/>
      <c r="C39" s="82"/>
      <c r="D39" s="82"/>
      <c r="E39" s="165"/>
      <c r="F39" s="165"/>
      <c r="G39" s="165"/>
      <c r="H39" s="165"/>
      <c r="I39" s="165"/>
      <c r="J39" s="165"/>
      <c r="K39" s="165"/>
      <c r="L39" s="140"/>
      <c r="M39" s="140"/>
    </row>
    <row r="40" spans="1:13" s="56" customFormat="1" ht="14.25">
      <c r="A40" s="204"/>
      <c r="B40" s="198"/>
      <c r="C40" s="198"/>
      <c r="D40" s="198"/>
      <c r="E40" s="165"/>
      <c r="F40" s="165"/>
      <c r="G40" s="165"/>
      <c r="H40" s="165"/>
      <c r="I40" s="165"/>
      <c r="J40" s="165"/>
      <c r="K40" s="165"/>
      <c r="L40" s="140"/>
      <c r="M40" s="140"/>
    </row>
    <row r="41" spans="1:13" s="56" customFormat="1" ht="15">
      <c r="A41" s="197"/>
      <c r="B41" s="198"/>
      <c r="C41" s="198"/>
      <c r="D41" s="198"/>
      <c r="E41" s="142"/>
      <c r="F41" s="142"/>
      <c r="G41" s="142"/>
      <c r="H41" s="142"/>
      <c r="I41" s="142"/>
      <c r="J41" s="142"/>
      <c r="K41" s="142"/>
      <c r="L41" s="142"/>
      <c r="M41" s="142"/>
    </row>
    <row r="42" spans="1:13" s="24" customFormat="1" ht="15">
      <c r="A42" s="191"/>
      <c r="B42" s="167"/>
      <c r="C42" s="167"/>
      <c r="D42" s="167"/>
      <c r="E42" s="142"/>
      <c r="F42" s="142"/>
      <c r="G42" s="142"/>
      <c r="H42" s="142"/>
      <c r="I42" s="142"/>
      <c r="J42" s="142"/>
      <c r="K42" s="142"/>
      <c r="L42" s="142"/>
      <c r="M42" s="142"/>
    </row>
    <row r="43" spans="1:13" s="24" customFormat="1" ht="15">
      <c r="A43" s="215"/>
      <c r="B43" s="186"/>
      <c r="C43" s="186"/>
      <c r="D43" s="186"/>
      <c r="E43" s="142"/>
      <c r="F43" s="142"/>
      <c r="G43" s="142"/>
      <c r="H43" s="142"/>
      <c r="I43" s="142"/>
      <c r="J43" s="142"/>
      <c r="K43" s="142"/>
      <c r="L43" s="142"/>
      <c r="M43" s="142"/>
    </row>
    <row r="44" spans="1:13" s="24" customFormat="1" ht="15">
      <c r="A44" s="216"/>
      <c r="B44" s="186"/>
      <c r="C44" s="186"/>
      <c r="D44" s="186"/>
      <c r="E44" s="142"/>
      <c r="F44" s="142"/>
      <c r="G44" s="142"/>
      <c r="H44" s="142"/>
      <c r="I44" s="142"/>
      <c r="J44" s="142"/>
      <c r="K44" s="142"/>
      <c r="L44" s="142"/>
      <c r="M44" s="142"/>
    </row>
    <row r="45" spans="1:13" s="24" customFormat="1" ht="15">
      <c r="A45" s="216"/>
      <c r="B45" s="186"/>
      <c r="C45" s="186"/>
      <c r="D45" s="186"/>
      <c r="E45" s="142"/>
      <c r="F45" s="142"/>
      <c r="G45" s="142"/>
      <c r="H45" s="142"/>
      <c r="I45" s="142"/>
      <c r="J45" s="142"/>
      <c r="K45" s="142"/>
      <c r="L45" s="142"/>
      <c r="M45" s="142"/>
    </row>
    <row r="46" spans="1:13" s="24" customFormat="1" ht="15">
      <c r="A46" s="215" t="s">
        <v>75</v>
      </c>
      <c r="B46" s="187"/>
      <c r="C46" s="215"/>
      <c r="D46" s="8"/>
      <c r="E46" s="215" t="s">
        <v>111</v>
      </c>
      <c r="F46" s="8"/>
      <c r="G46" s="187"/>
      <c r="H46" s="187"/>
      <c r="I46" s="187"/>
      <c r="J46" s="142"/>
      <c r="K46" s="142"/>
      <c r="L46" s="142"/>
      <c r="M46" s="142"/>
    </row>
    <row r="47" spans="1:13" s="23" customFormat="1" ht="15">
      <c r="A47" s="217" t="s">
        <v>47</v>
      </c>
      <c r="B47" s="187"/>
      <c r="C47" s="186"/>
      <c r="D47" s="216"/>
      <c r="E47" s="142"/>
      <c r="F47" s="142"/>
      <c r="G47" s="142"/>
      <c r="H47" s="142"/>
      <c r="I47" s="142"/>
      <c r="J47" s="142"/>
      <c r="K47" s="218" t="s">
        <v>112</v>
      </c>
      <c r="L47" s="102"/>
      <c r="M47" s="142"/>
    </row>
    <row r="48" spans="1:13" s="23" customFormat="1" ht="15">
      <c r="A48" s="219"/>
      <c r="B48" s="187"/>
      <c r="C48" s="186"/>
      <c r="D48" s="220"/>
      <c r="E48" s="22"/>
      <c r="F48" s="22"/>
      <c r="G48" s="22"/>
      <c r="H48" s="22"/>
      <c r="I48" s="22"/>
      <c r="J48" s="22"/>
      <c r="K48" s="219"/>
      <c r="L48" s="8"/>
      <c r="M48" s="221"/>
    </row>
    <row r="49" spans="1:13" s="23" customFormat="1" ht="15">
      <c r="A49" s="45"/>
      <c r="B49" s="45"/>
      <c r="C49" s="221"/>
      <c r="D49" s="8"/>
      <c r="E49" s="22"/>
      <c r="F49" s="22"/>
      <c r="G49" s="22"/>
      <c r="H49" s="22"/>
      <c r="I49" s="22"/>
      <c r="J49" s="22"/>
      <c r="K49" s="83"/>
      <c r="L49" s="45"/>
      <c r="M49" s="222"/>
    </row>
    <row r="50" spans="1:12" ht="15">
      <c r="A50" s="45"/>
      <c r="B50" s="45"/>
      <c r="C50" s="83"/>
      <c r="D50" s="45"/>
      <c r="K50" s="14"/>
      <c r="L50" s="8"/>
    </row>
    <row r="51" spans="1:4" ht="15">
      <c r="A51" s="223"/>
      <c r="B51" s="182"/>
      <c r="C51" s="14"/>
      <c r="D51" s="8"/>
    </row>
    <row r="52" spans="1:4" ht="15">
      <c r="A52" s="224"/>
      <c r="B52" s="182"/>
      <c r="C52" s="14"/>
      <c r="D52" s="8"/>
    </row>
    <row r="53" spans="1:4" ht="15">
      <c r="A53" s="225"/>
      <c r="B53" s="182"/>
      <c r="C53" s="14"/>
      <c r="D53" s="8"/>
    </row>
    <row r="55" ht="15">
      <c r="A55" s="226"/>
    </row>
    <row r="59" spans="1:2" ht="15">
      <c r="A59" s="77"/>
      <c r="B59" s="77"/>
    </row>
    <row r="74" spans="1:6" ht="15">
      <c r="A74" s="88"/>
      <c r="B74" s="171"/>
      <c r="C74" s="83"/>
      <c r="D74" s="45"/>
      <c r="E74" s="45"/>
      <c r="F74" s="45"/>
    </row>
    <row r="75" spans="1:6" ht="15">
      <c r="A75" s="45"/>
      <c r="B75" s="171"/>
      <c r="C75" s="83"/>
      <c r="D75" s="45"/>
      <c r="E75" s="45"/>
      <c r="F75" s="45"/>
    </row>
    <row r="76" spans="1:6" ht="15">
      <c r="A76" s="45"/>
      <c r="B76" s="171"/>
      <c r="C76" s="83"/>
      <c r="D76" s="45"/>
      <c r="E76" s="45"/>
      <c r="F76" s="45"/>
    </row>
    <row r="77" spans="1:6" ht="15">
      <c r="A77" s="266"/>
      <c r="B77" s="266"/>
      <c r="C77" s="266"/>
      <c r="D77" s="266"/>
      <c r="E77" s="266"/>
      <c r="F77" s="266"/>
    </row>
  </sheetData>
  <sheetProtection/>
  <mergeCells count="10">
    <mergeCell ref="A77:F77"/>
    <mergeCell ref="A2:M2"/>
    <mergeCell ref="A6:M6"/>
    <mergeCell ref="C7:C8"/>
    <mergeCell ref="G7:G8"/>
    <mergeCell ref="K7:K8"/>
    <mergeCell ref="M7:M8"/>
    <mergeCell ref="A7:A8"/>
    <mergeCell ref="E7:E8"/>
    <mergeCell ref="I7:I8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51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Velichka Ivanova</cp:lastModifiedBy>
  <cp:lastPrinted>2014-01-27T17:55:51Z</cp:lastPrinted>
  <dcterms:created xsi:type="dcterms:W3CDTF">2003-02-07T14:36:34Z</dcterms:created>
  <dcterms:modified xsi:type="dcterms:W3CDTF">2014-01-29T08:10:44Z</dcterms:modified>
  <cp:category/>
  <cp:version/>
  <cp:contentType/>
  <cp:contentStatus/>
</cp:coreProperties>
</file>