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20730" windowHeight="11700" activeTab="1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6"/>
  </externalReferences>
  <definedNames>
    <definedName name="AS2DocOpenMode" hidden="1">"AS2DocumentEdit"</definedName>
    <definedName name="_xlnm.Print_Area" localSheetId="4">SCE!$A$1:$M$53</definedName>
    <definedName name="_xlnm.Print_Area" localSheetId="3">SCF!$A$1:$F$57</definedName>
    <definedName name="_xlnm.Print_Area" localSheetId="1">SCI!$A$1:$G$42</definedName>
    <definedName name="_xlnm.Print_Area" localSheetId="2">SFP!$A$1:$F$73</definedName>
    <definedName name="_xlnm.Print_Titles" localSheetId="1">SCI!$1:$2</definedName>
    <definedName name="_xlnm.Print_Titles" localSheetId="2">SFP!$1:$3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Rows" localSheetId="3" hidden="1">SCF!#REF!</definedName>
    <definedName name="Z_2BD2C2C3_AF9C_11D6_9CEF_00D009775214_.wvu.Cols" localSheetId="3" hidden="1">SCF!$G:$IV</definedName>
    <definedName name="Z_2BD2C2C3_AF9C_11D6_9CEF_00D009775214_.wvu.PrintArea" localSheetId="3" hidden="1">SCF!$A$1:$F$32</definedName>
    <definedName name="Z_2BD2C2C3_AF9C_11D6_9CEF_00D009775214_.wvu.Rows" localSheetId="3" hidden="1">SCF!#REF!</definedName>
    <definedName name="Z_3DF3D3DF_0C20_498D_AC7F_CE0D39724717_.wvu.Cols" localSheetId="3" hidden="1">SCF!$G:$IV</definedName>
    <definedName name="Z_3DF3D3DF_0C20_498D_AC7F_CE0D39724717_.wvu.Rows" localSheetId="3" hidden="1">SCF!#REF!,SCF!$42:$44</definedName>
    <definedName name="Z_92AC9888_5B7E_11D6_9CEE_00D009757B57_.wvu.Cols" localSheetId="3" hidden="1">SCF!$H:$K</definedName>
    <definedName name="Z_9656BBF7_C4A3_41EC_B0C6_A21B380E3C2F_.wvu.Cols" localSheetId="3" hidden="1">SCF!$H:$K</definedName>
    <definedName name="Z_9656BBF7_C4A3_41EC_B0C6_A21B380E3C2F_.wvu.Rows" localSheetId="3" hidden="1">SCF!#REF!,SCF!$42:$44</definedName>
  </definedNames>
  <calcPr calcId="145621"/>
</workbook>
</file>

<file path=xl/calcChain.xml><?xml version="1.0" encoding="utf-8"?>
<calcChain xmlns="http://schemas.openxmlformats.org/spreadsheetml/2006/main">
  <c r="C34" i="14" l="1"/>
  <c r="E34" i="14" l="1"/>
  <c r="C24" i="14" l="1"/>
  <c r="E24" i="14"/>
  <c r="M31" i="17" l="1"/>
  <c r="I23" i="17" l="1"/>
  <c r="E18" i="14"/>
  <c r="F54" i="13"/>
  <c r="F44" i="13"/>
  <c r="F33" i="13"/>
  <c r="F34" i="13" s="1"/>
  <c r="F56" i="13" s="1"/>
  <c r="F18" i="13"/>
  <c r="F23" i="13" s="1"/>
  <c r="F14" i="13"/>
  <c r="F15" i="13" s="1"/>
  <c r="F25" i="13" s="1"/>
  <c r="A3" i="13"/>
  <c r="I33" i="17" l="1"/>
  <c r="M25" i="17" l="1"/>
  <c r="M35" i="17"/>
  <c r="D14" i="13"/>
  <c r="M19" i="17"/>
  <c r="F24" i="12"/>
  <c r="E36" i="14" l="1"/>
  <c r="E40" i="14" s="1"/>
  <c r="F19" i="12"/>
  <c r="D54" i="13"/>
  <c r="D34" i="13"/>
  <c r="D24" i="12"/>
  <c r="D19" i="12"/>
  <c r="I27" i="17"/>
  <c r="I37" i="17" s="1"/>
  <c r="G27" i="17"/>
  <c r="G37" i="17" s="1"/>
  <c r="E27" i="17"/>
  <c r="E37" i="17" s="1"/>
  <c r="C27" i="17"/>
  <c r="C37" i="17" s="1"/>
  <c r="A3" i="17"/>
  <c r="A3" i="14"/>
  <c r="M17" i="17"/>
  <c r="M15" i="17"/>
  <c r="A1" i="17"/>
  <c r="C18" i="14"/>
  <c r="D44" i="13"/>
  <c r="D15" i="13"/>
  <c r="D23" i="13"/>
  <c r="K10" i="14"/>
  <c r="H10" i="14"/>
  <c r="H9" i="14"/>
  <c r="I8" i="14"/>
  <c r="H8" i="14"/>
  <c r="A1" i="14"/>
  <c r="A1" i="13"/>
  <c r="A1" i="12"/>
  <c r="D26" i="12" l="1"/>
  <c r="D29" i="12" s="1"/>
  <c r="F26" i="12"/>
  <c r="F29" i="12" s="1"/>
  <c r="C36" i="14"/>
  <c r="C40" i="14" s="1"/>
  <c r="D25" i="13"/>
  <c r="D56" i="13"/>
  <c r="H18" i="14"/>
  <c r="K23" i="17" l="1"/>
  <c r="K27" i="17" s="1"/>
  <c r="M24" i="17"/>
  <c r="M23" i="17" s="1"/>
  <c r="M27" i="17" s="1"/>
  <c r="K34" i="17"/>
  <c r="M34" i="17" l="1"/>
  <c r="M33" i="17" s="1"/>
  <c r="M37" i="17" s="1"/>
  <c r="K33" i="17"/>
  <c r="K37" i="17" s="1"/>
</calcChain>
</file>

<file path=xl/sharedStrings.xml><?xml version="1.0" encoding="utf-8"?>
<sst xmlns="http://schemas.openxmlformats.org/spreadsheetml/2006/main" count="173" uniqueCount="147">
  <si>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</si>
  <si>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</si>
  <si>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</si>
  <si>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</si>
  <si>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</si>
  <si>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</si>
  <si>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</si>
  <si>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</si>
  <si>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</si>
  <si>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</si>
  <si>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</si>
  <si>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</si>
  <si>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</si>
  <si>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</si>
  <si>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</si>
  <si>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</si>
  <si>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</si>
  <si>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</si>
  <si>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</si>
  <si>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</si>
  <si>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</si>
  <si>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</si>
  <si>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</si>
  <si>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</si>
  <si>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</si>
  <si>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</si>
  <si>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</si>
  <si>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</si>
  <si>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</si>
  <si>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</si>
  <si>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</si>
  <si>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</si>
  <si>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</si>
  <si>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</si>
  <si>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</si>
  <si>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</si>
  <si>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</si>
  <si>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</si>
  <si>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</si>
  <si>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</si>
  <si>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</si>
  <si>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</si>
  <si>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</si>
  <si>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</si>
  <si>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</si>
  <si>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</si>
  <si>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</si>
  <si>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</si>
  <si>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</si>
  <si>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</si>
  <si>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</si>
  <si>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</si>
  <si>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</si>
  <si>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</si>
  <si>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</si>
  <si>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</si>
  <si>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</si>
  <si>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</si>
  <si>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</si>
  <si>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</si>
  <si>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</si>
  <si>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</si>
  <si>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</si>
  <si>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</si>
  <si>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</si>
  <si>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ДЕЛОЙТ ОДИТ ООД</t>
  </si>
  <si>
    <t>Васил Живков Грънчаров</t>
  </si>
  <si>
    <t>Елена Гошева Георгиева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</si>
  <si>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</si>
  <si>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</si>
  <si>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</si>
  <si>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</si>
  <si>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</si>
  <si>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</si>
  <si>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</si>
  <si>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</si>
  <si>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</si>
  <si>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</si>
  <si>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</si>
  <si>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</si>
  <si>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</si>
  <si>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</si>
  <si>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</si>
  <si>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</si>
  <si>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</si>
  <si>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</si>
  <si>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</si>
  <si>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</si>
  <si>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</si>
  <si>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</si>
  <si>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</si>
  <si>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</si>
  <si>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</si>
  <si>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</si>
  <si>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</si>
  <si>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</si>
  <si>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</si>
  <si>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</si>
  <si>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Други (плащания)/постъпления, нетно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</si>
  <si>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</si>
  <si>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</si>
  <si>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</si>
  <si>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</si>
  <si>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>Натрупани печалби/    (загуби)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</si>
  <si>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</si>
  <si>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</si>
  <si>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</si>
  <si>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</si>
  <si>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</si>
  <si>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</si>
  <si>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31 декември 2015              х.лв.</t>
  </si>
  <si>
    <t>Промени в собствения капитал за 2015 година</t>
  </si>
  <si>
    <t>Изпълнителен директор:</t>
  </si>
  <si>
    <t>Елена Симеонова Шопова</t>
  </si>
  <si>
    <t>Салдо на 31 декември 2015 година</t>
  </si>
  <si>
    <t xml:space="preserve">Нетно увеличение на паричните средства и паричните еквиваленти 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</si>
  <si>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</si>
  <si>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</si>
  <si>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</si>
  <si>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Нетни парични потоци (използвани в)/от финансовата дейност</t>
  </si>
  <si>
    <t>Общ всеобхватен доход за годината, в т.ч.</t>
  </si>
  <si>
    <t xml:space="preserve">            * нетна загуба за годината</t>
  </si>
  <si>
    <t xml:space="preserve">            * други компоненти на всеобхватния доход, нетно от данъци</t>
  </si>
  <si>
    <t>Салдо на 1 януари 2015 година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</si>
  <si>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</si>
  <si>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</si>
  <si>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</si>
  <si>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Печалба за периода</t>
  </si>
  <si>
    <t xml:space="preserve">            * нетна печалба за периода</t>
  </si>
  <si>
    <t>Общ всеобхватен доход за периода, в т.ч.</t>
  </si>
  <si>
    <t>Нетни парични потоци от/(използвани в) оперативната дейност</t>
  </si>
  <si>
    <t>Възстановени/(платени) данъци върху печалбата</t>
  </si>
  <si>
    <t>Разпределение на печалбата за дивиденти</t>
  </si>
  <si>
    <t>Феборан АД (от 22.06.2016)</t>
  </si>
  <si>
    <t>Феборан Прим ЕООД (от 22.06.2016)</t>
  </si>
  <si>
    <t>Хуберт Пухнер (до 21.06.2016)</t>
  </si>
  <si>
    <t>Тарунжеев Синг Пури (до 21.06.2016)</t>
  </si>
  <si>
    <t>към 30 септември 2016 година</t>
  </si>
  <si>
    <t>30септември 2016              х.лв.</t>
  </si>
  <si>
    <t>30септември 2015              х.лв.</t>
  </si>
  <si>
    <t>30 септември 2016              х.лв.</t>
  </si>
  <si>
    <t>30 септември 2015              х.лв.</t>
  </si>
  <si>
    <t>Парични средства и парични еквиваленти на 30 септември</t>
  </si>
  <si>
    <t>Получени лихви</t>
  </si>
  <si>
    <t>Други постъпления/плащания от инвестиционна дейност</t>
  </si>
  <si>
    <t>Салдо на 30 септември 2016 година</t>
  </si>
  <si>
    <t>Изплатени дивиденти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</si>
</sst>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7">
    <font>
      <sz val="10"/>
      <name val="Arial"/>
    </font>
    <font>
      <sz val="10"/>
      <name val="Arial"/>
      <family val="2"/>
      <charset val="204"/>
    </font>
    <font>
      <sz val="10"/>
      <name val="OpalB"/>
      <family val="2"/>
    </font>
    <font>
      <sz val="10"/>
      <name val="Hebar"/>
    </font>
    <font>
      <sz val="10"/>
      <name val="OpalB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name val="Times New Roman Cyr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  <charset val="204"/>
    </font>
    <font>
      <i/>
      <sz val="9"/>
      <name val="Times New Roman"/>
      <family val="1"/>
    </font>
    <font>
      <sz val="10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Hebar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2" fillId="0" borderId="0"/>
    <xf numFmtId="0" fontId="4" fillId="0" borderId="0"/>
    <xf numFmtId="0" fontId="2" fillId="0" borderId="0"/>
    <xf numFmtId="165" fontId="1" fillId="0" borderId="0" applyFont="0" applyFill="0" applyBorder="0" applyAlignment="0" applyProtection="0"/>
  </cellStyleXfs>
  <cellXfs count="273">
    <xf numFmtId="0" fontId="0" fillId="0" borderId="0" xfId="0"/>
    <xf numFmtId="0" fontId="8" fillId="0" borderId="0" xfId="10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49" fontId="10" fillId="0" borderId="0" xfId="7" applyNumberFormat="1" applyFont="1" applyFill="1" applyBorder="1" applyAlignment="1">
      <alignment horizontal="right" vertical="center"/>
    </xf>
    <xf numFmtId="0" fontId="8" fillId="0" borderId="0" xfId="6" applyFont="1" applyFill="1"/>
    <xf numFmtId="0" fontId="8" fillId="0" borderId="0" xfId="6" applyFont="1" applyFill="1" applyBorder="1" applyAlignment="1">
      <alignment horizontal="center"/>
    </xf>
    <xf numFmtId="164" fontId="8" fillId="0" borderId="0" xfId="6" applyNumberFormat="1" applyFont="1" applyFill="1" applyBorder="1"/>
    <xf numFmtId="164" fontId="8" fillId="0" borderId="0" xfId="6" applyNumberFormat="1" applyFont="1" applyFill="1"/>
    <xf numFmtId="164" fontId="8" fillId="0" borderId="0" xfId="6" applyNumberFormat="1" applyFont="1" applyFill="1" applyBorder="1" applyAlignment="1">
      <alignment horizontal="right"/>
    </xf>
    <xf numFmtId="0" fontId="9" fillId="0" borderId="0" xfId="6" applyFont="1" applyFill="1"/>
    <xf numFmtId="164" fontId="8" fillId="0" borderId="0" xfId="6" applyNumberFormat="1" applyFont="1" applyFill="1" applyBorder="1" applyAlignment="1">
      <alignment horizontal="center"/>
    </xf>
    <xf numFmtId="164" fontId="8" fillId="0" borderId="0" xfId="6" applyNumberFormat="1" applyFont="1" applyFill="1" applyAlignment="1">
      <alignment horizontal="right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8" fillId="0" borderId="0" xfId="7" applyNumberFormat="1" applyFont="1" applyFill="1" applyBorder="1" applyAlignment="1" applyProtection="1">
      <alignment vertical="top"/>
    </xf>
    <xf numFmtId="0" fontId="8" fillId="0" borderId="0" xfId="7" applyNumberFormat="1" applyFont="1" applyFill="1" applyBorder="1" applyAlignment="1" applyProtection="1">
      <alignment vertical="center"/>
    </xf>
    <xf numFmtId="0" fontId="9" fillId="0" borderId="0" xfId="7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10" applyFont="1" applyFill="1" applyBorder="1" applyAlignment="1">
      <alignment vertical="center"/>
    </xf>
    <xf numFmtId="0" fontId="17" fillId="0" borderId="0" xfId="10" applyFont="1" applyFill="1" applyBorder="1" applyAlignment="1">
      <alignment horizontal="right" vertical="center"/>
    </xf>
    <xf numFmtId="164" fontId="9" fillId="0" borderId="0" xfId="6" applyNumberFormat="1" applyFont="1" applyFill="1" applyBorder="1"/>
    <xf numFmtId="164" fontId="9" fillId="0" borderId="0" xfId="6" applyNumberFormat="1" applyFont="1" applyFill="1" applyBorder="1" applyAlignment="1">
      <alignment horizontal="center"/>
    </xf>
    <xf numFmtId="0" fontId="6" fillId="0" borderId="0" xfId="6" applyFont="1" applyFill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37" fontId="22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2" fillId="0" borderId="0" xfId="7" applyNumberFormat="1" applyFont="1" applyFill="1" applyBorder="1" applyAlignment="1" applyProtection="1">
      <alignment vertical="center"/>
    </xf>
    <xf numFmtId="0" fontId="27" fillId="0" borderId="0" xfId="0" applyFont="1"/>
    <xf numFmtId="0" fontId="14" fillId="0" borderId="0" xfId="0" applyFont="1" applyFill="1" applyBorder="1" applyAlignment="1">
      <alignment horizontal="left" vertical="center"/>
    </xf>
    <xf numFmtId="164" fontId="21" fillId="0" borderId="0" xfId="6" applyNumberFormat="1" applyFont="1" applyFill="1" applyBorder="1"/>
    <xf numFmtId="0" fontId="22" fillId="0" borderId="0" xfId="6" applyFont="1" applyFill="1" applyBorder="1" applyAlignment="1">
      <alignment horizontal="center"/>
    </xf>
    <xf numFmtId="0" fontId="22" fillId="0" borderId="0" xfId="6" applyFont="1" applyFill="1"/>
    <xf numFmtId="0" fontId="21" fillId="0" borderId="0" xfId="6" applyFont="1" applyFill="1"/>
    <xf numFmtId="0" fontId="21" fillId="0" borderId="0" xfId="6" applyFont="1" applyFill="1" applyBorder="1" applyAlignment="1">
      <alignment horizontal="left" wrapText="1"/>
    </xf>
    <xf numFmtId="0" fontId="21" fillId="0" borderId="0" xfId="7" applyNumberFormat="1" applyFont="1" applyFill="1" applyBorder="1" applyAlignment="1" applyProtection="1">
      <alignment vertical="center"/>
    </xf>
    <xf numFmtId="0" fontId="22" fillId="0" borderId="0" xfId="7" applyNumberFormat="1" applyFont="1" applyFill="1" applyBorder="1" applyAlignment="1" applyProtection="1">
      <alignment vertical="top"/>
    </xf>
    <xf numFmtId="0" fontId="22" fillId="0" borderId="0" xfId="7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right"/>
    </xf>
    <xf numFmtId="0" fontId="28" fillId="0" borderId="0" xfId="7" applyNumberFormat="1" applyFont="1" applyFill="1" applyBorder="1" applyAlignment="1" applyProtection="1">
      <alignment vertical="top"/>
      <protection locked="0"/>
    </xf>
    <xf numFmtId="0" fontId="23" fillId="0" borderId="0" xfId="5" applyFont="1" applyBorder="1" applyAlignment="1">
      <alignment horizontal="right" vertical="center"/>
    </xf>
    <xf numFmtId="164" fontId="21" fillId="0" borderId="2" xfId="0" applyNumberFormat="1" applyFont="1" applyFill="1" applyBorder="1" applyAlignment="1">
      <alignment horizontal="right"/>
    </xf>
    <xf numFmtId="0" fontId="31" fillId="0" borderId="1" xfId="5" applyFont="1" applyBorder="1" applyAlignment="1">
      <alignment vertical="center"/>
    </xf>
    <xf numFmtId="0" fontId="20" fillId="0" borderId="1" xfId="0" applyFont="1" applyBorder="1"/>
    <xf numFmtId="0" fontId="20" fillId="0" borderId="0" xfId="0" applyFont="1"/>
    <xf numFmtId="0" fontId="31" fillId="0" borderId="0" xfId="0" applyFont="1"/>
    <xf numFmtId="0" fontId="32" fillId="0" borderId="0" xfId="0" applyFont="1"/>
    <xf numFmtId="0" fontId="32" fillId="0" borderId="0" xfId="5" applyFont="1" applyAlignment="1">
      <alignment vertical="center"/>
    </xf>
    <xf numFmtId="0" fontId="20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1" fillId="0" borderId="0" xfId="6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/>
    <xf numFmtId="0" fontId="31" fillId="0" borderId="1" xfId="0" applyFont="1" applyBorder="1"/>
    <xf numFmtId="0" fontId="38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23" fillId="0" borderId="0" xfId="5" applyFont="1" applyBorder="1" applyAlignment="1"/>
    <xf numFmtId="0" fontId="23" fillId="0" borderId="0" xfId="5" applyFont="1" applyBorder="1" applyAlignment="1">
      <alignment horizontal="right"/>
    </xf>
    <xf numFmtId="0" fontId="23" fillId="0" borderId="0" xfId="0" applyFont="1" applyBorder="1" applyAlignment="1"/>
    <xf numFmtId="0" fontId="38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0" fontId="8" fillId="0" borderId="0" xfId="5" applyFont="1" applyFill="1" applyAlignment="1"/>
    <xf numFmtId="164" fontId="13" fillId="0" borderId="0" xfId="9" applyNumberFormat="1" applyFont="1" applyFill="1" applyBorder="1" applyAlignment="1">
      <alignment horizontal="right"/>
    </xf>
    <xf numFmtId="164" fontId="13" fillId="0" borderId="2" xfId="9" applyNumberFormat="1" applyFont="1" applyFill="1" applyBorder="1" applyAlignment="1"/>
    <xf numFmtId="164" fontId="13" fillId="0" borderId="0" xfId="9" applyNumberFormat="1" applyFont="1" applyFill="1" applyBorder="1" applyAlignment="1"/>
    <xf numFmtId="164" fontId="14" fillId="0" borderId="0" xfId="9" applyNumberFormat="1" applyFont="1" applyFill="1" applyBorder="1" applyAlignment="1"/>
    <xf numFmtId="0" fontId="22" fillId="0" borderId="0" xfId="5" applyFont="1" applyFill="1" applyAlignment="1">
      <alignment horizontal="left"/>
    </xf>
    <xf numFmtId="166" fontId="14" fillId="0" borderId="0" xfId="0" applyNumberFormat="1" applyFont="1" applyFill="1" applyBorder="1" applyAlignment="1"/>
    <xf numFmtId="164" fontId="13" fillId="0" borderId="4" xfId="9" applyNumberFormat="1" applyFont="1" applyFill="1" applyBorder="1" applyAlignment="1"/>
    <xf numFmtId="0" fontId="16" fillId="0" borderId="0" xfId="10" quotePrefix="1" applyFont="1" applyFill="1" applyBorder="1" applyAlignment="1">
      <alignment horizontal="left"/>
    </xf>
    <xf numFmtId="49" fontId="10" fillId="0" borderId="0" xfId="7" applyNumberFormat="1" applyFont="1" applyFill="1" applyBorder="1" applyAlignment="1">
      <alignment horizontal="right" wrapText="1"/>
    </xf>
    <xf numFmtId="0" fontId="23" fillId="0" borderId="0" xfId="5" applyFont="1" applyBorder="1" applyAlignment="1">
      <alignment horizontal="left" vertical="center"/>
    </xf>
    <xf numFmtId="0" fontId="23" fillId="0" borderId="0" xfId="5" applyFont="1" applyBorder="1" applyAlignment="1">
      <alignment horizontal="left"/>
    </xf>
    <xf numFmtId="0" fontId="29" fillId="0" borderId="0" xfId="6" applyFont="1" applyFill="1" applyBorder="1" applyAlignment="1">
      <alignment wrapText="1"/>
    </xf>
    <xf numFmtId="164" fontId="8" fillId="0" borderId="0" xfId="6" applyNumberFormat="1" applyFont="1" applyFill="1" applyBorder="1" applyAlignment="1"/>
    <xf numFmtId="0" fontId="30" fillId="0" borderId="0" xfId="6" applyFont="1" applyFill="1" applyBorder="1" applyAlignment="1">
      <alignment wrapText="1"/>
    </xf>
    <xf numFmtId="164" fontId="21" fillId="0" borderId="2" xfId="6" applyNumberFormat="1" applyFont="1" applyFill="1" applyBorder="1" applyAlignment="1">
      <alignment horizontal="right"/>
    </xf>
    <xf numFmtId="164" fontId="21" fillId="0" borderId="0" xfId="6" applyNumberFormat="1" applyFont="1" applyFill="1" applyBorder="1" applyAlignment="1"/>
    <xf numFmtId="0" fontId="29" fillId="0" borderId="0" xfId="6" applyFont="1" applyFill="1" applyBorder="1" applyAlignment="1"/>
    <xf numFmtId="164" fontId="9" fillId="0" borderId="0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/>
    <xf numFmtId="164" fontId="22" fillId="0" borderId="0" xfId="6" applyNumberFormat="1" applyFont="1" applyFill="1" applyBorder="1" applyAlignment="1">
      <alignment horizontal="right"/>
    </xf>
    <xf numFmtId="164" fontId="21" fillId="0" borderId="0" xfId="6" applyNumberFormat="1" applyFont="1" applyFill="1" applyBorder="1" applyAlignment="1">
      <alignment horizontal="center"/>
    </xf>
    <xf numFmtId="0" fontId="22" fillId="0" borderId="0" xfId="6" applyFont="1" applyFill="1" applyBorder="1" applyAlignment="1"/>
    <xf numFmtId="164" fontId="21" fillId="0" borderId="1" xfId="6" applyNumberFormat="1" applyFont="1" applyFill="1" applyBorder="1" applyAlignment="1">
      <alignment horizontal="right"/>
    </xf>
    <xf numFmtId="0" fontId="22" fillId="0" borderId="0" xfId="6" applyFont="1" applyFill="1" applyBorder="1" applyAlignment="1">
      <alignment horizontal="right"/>
    </xf>
    <xf numFmtId="164" fontId="21" fillId="0" borderId="3" xfId="6" applyNumberFormat="1" applyFont="1" applyFill="1" applyBorder="1" applyAlignment="1">
      <alignment horizontal="right"/>
    </xf>
    <xf numFmtId="0" fontId="21" fillId="0" borderId="0" xfId="6" applyFont="1" applyFill="1" applyBorder="1" applyAlignment="1"/>
    <xf numFmtId="166" fontId="11" fillId="0" borderId="0" xfId="1" applyNumberFormat="1" applyFont="1" applyFill="1" applyBorder="1" applyAlignment="1" applyProtection="1">
      <alignment horizontal="right"/>
    </xf>
    <xf numFmtId="0" fontId="8" fillId="0" borderId="0" xfId="7" applyNumberFormat="1" applyFont="1" applyFill="1" applyBorder="1" applyAlignment="1" applyProtection="1"/>
    <xf numFmtId="0" fontId="22" fillId="0" borderId="0" xfId="0" applyFont="1" applyFill="1" applyBorder="1" applyAlignment="1">
      <alignment horizontal="left" vertical="center"/>
    </xf>
    <xf numFmtId="0" fontId="31" fillId="0" borderId="0" xfId="0" applyFont="1" applyFill="1"/>
    <xf numFmtId="164" fontId="22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4" fontId="14" fillId="0" borderId="0" xfId="0" applyNumberFormat="1" applyFont="1" applyFill="1" applyBorder="1"/>
    <xf numFmtId="0" fontId="3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6" fontId="9" fillId="0" borderId="0" xfId="1" applyNumberFormat="1" applyFont="1" applyFill="1" applyBorder="1" applyAlignment="1" applyProtection="1">
      <alignment horizontal="right"/>
    </xf>
    <xf numFmtId="0" fontId="41" fillId="0" borderId="0" xfId="0" applyFont="1" applyFill="1" applyBorder="1" applyAlignment="1">
      <alignment horizontal="left" wrapText="1"/>
    </xf>
    <xf numFmtId="0" fontId="23" fillId="0" borderId="0" xfId="5" applyFont="1" applyFill="1" applyBorder="1" applyAlignment="1"/>
    <xf numFmtId="0" fontId="23" fillId="0" borderId="0" xfId="0" applyFont="1" applyFill="1" applyBorder="1" applyAlignment="1"/>
    <xf numFmtId="0" fontId="23" fillId="0" borderId="0" xfId="5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/>
    <xf numFmtId="0" fontId="34" fillId="0" borderId="0" xfId="0" applyFont="1" applyFill="1" applyBorder="1"/>
    <xf numFmtId="15" fontId="18" fillId="0" borderId="0" xfId="5" applyNumberFormat="1" applyFont="1" applyFill="1" applyBorder="1" applyAlignment="1">
      <alignment horizontal="center" wrapText="1"/>
    </xf>
    <xf numFmtId="15" fontId="10" fillId="0" borderId="0" xfId="5" applyNumberFormat="1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2" borderId="0" xfId="0" applyFont="1" applyFill="1" applyBorder="1"/>
    <xf numFmtId="0" fontId="8" fillId="2" borderId="0" xfId="6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/>
    <xf numFmtId="0" fontId="23" fillId="0" borderId="0" xfId="5" applyFont="1" applyFill="1" applyBorder="1" applyAlignment="1">
      <alignment horizontal="center"/>
    </xf>
    <xf numFmtId="0" fontId="39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22" fillId="0" borderId="0" xfId="0" applyFont="1" applyFill="1" applyBorder="1" applyAlignment="1"/>
    <xf numFmtId="0" fontId="12" fillId="0" borderId="0" xfId="5" applyFont="1" applyFill="1" applyBorder="1" applyAlignment="1"/>
    <xf numFmtId="0" fontId="8" fillId="0" borderId="0" xfId="0" applyFont="1" applyFill="1" applyBorder="1" applyAlignment="1"/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0" fontId="12" fillId="0" borderId="0" xfId="0" applyFont="1" applyFill="1" applyBorder="1"/>
    <xf numFmtId="0" fontId="23" fillId="0" borderId="0" xfId="5" applyFont="1" applyFill="1" applyBorder="1" applyAlignment="1">
      <alignment vertical="center"/>
    </xf>
    <xf numFmtId="0" fontId="23" fillId="0" borderId="0" xfId="5" quotePrefix="1" applyFont="1" applyFill="1" applyBorder="1" applyAlignment="1">
      <alignment horizontal="left"/>
    </xf>
    <xf numFmtId="0" fontId="39" fillId="0" borderId="0" xfId="0" applyFont="1" applyFill="1" applyBorder="1"/>
    <xf numFmtId="0" fontId="26" fillId="0" borderId="0" xfId="5" quotePrefix="1" applyFont="1" applyFill="1" applyBorder="1" applyAlignment="1">
      <alignment horizontal="right"/>
    </xf>
    <xf numFmtId="0" fontId="23" fillId="0" borderId="0" xfId="0" applyFont="1" applyFill="1" applyBorder="1"/>
    <xf numFmtId="0" fontId="12" fillId="0" borderId="0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24" fillId="0" borderId="0" xfId="6" applyFont="1" applyFill="1" applyBorder="1" applyAlignment="1">
      <alignment horizontal="center" wrapText="1"/>
    </xf>
    <xf numFmtId="164" fontId="8" fillId="0" borderId="0" xfId="6" applyNumberFormat="1" applyFont="1" applyFill="1" applyBorder="1" applyAlignment="1">
      <alignment horizontal="right" wrapText="1"/>
    </xf>
    <xf numFmtId="0" fontId="8" fillId="0" borderId="0" xfId="6" applyFont="1" applyFill="1" applyBorder="1" applyAlignment="1">
      <alignment horizontal="center" wrapText="1"/>
    </xf>
    <xf numFmtId="0" fontId="8" fillId="0" borderId="0" xfId="6" applyFont="1" applyFill="1" applyAlignment="1">
      <alignment wrapText="1"/>
    </xf>
    <xf numFmtId="0" fontId="8" fillId="0" borderId="0" xfId="0" applyFont="1" applyAlignment="1">
      <alignment vertical="center"/>
    </xf>
    <xf numFmtId="164" fontId="13" fillId="0" borderId="2" xfId="9" applyNumberFormat="1" applyFont="1" applyFill="1" applyBorder="1" applyAlignment="1">
      <alignment horizontal="right"/>
    </xf>
    <xf numFmtId="164" fontId="13" fillId="0" borderId="4" xfId="9" applyNumberFormat="1" applyFont="1" applyFill="1" applyBorder="1" applyAlignment="1">
      <alignment horizontal="right"/>
    </xf>
    <xf numFmtId="164" fontId="13" fillId="0" borderId="5" xfId="9" applyNumberFormat="1" applyFont="1" applyFill="1" applyBorder="1" applyAlignment="1"/>
    <xf numFmtId="3" fontId="8" fillId="0" borderId="0" xfId="6" applyNumberFormat="1" applyFont="1" applyFill="1"/>
    <xf numFmtId="0" fontId="5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11" fillId="0" borderId="0" xfId="5" applyFont="1" applyFill="1" applyBorder="1" applyAlignment="1"/>
    <xf numFmtId="0" fontId="11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8" fillId="0" borderId="0" xfId="3" applyFont="1" applyFill="1" applyBorder="1" applyAlignment="1"/>
    <xf numFmtId="0" fontId="14" fillId="0" borderId="0" xfId="3" applyFont="1" applyFill="1" applyBorder="1" applyAlignment="1"/>
    <xf numFmtId="0" fontId="12" fillId="0" borderId="0" xfId="3" applyFont="1" applyFill="1" applyBorder="1"/>
    <xf numFmtId="0" fontId="14" fillId="0" borderId="0" xfId="3" applyFont="1" applyFill="1" applyBorder="1"/>
    <xf numFmtId="0" fontId="14" fillId="0" borderId="0" xfId="3" applyFont="1" applyFill="1" applyBorder="1" applyAlignment="1">
      <alignment horizontal="center"/>
    </xf>
    <xf numFmtId="0" fontId="38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center" wrapText="1"/>
    </xf>
    <xf numFmtId="0" fontId="43" fillId="0" borderId="0" xfId="7" applyNumberFormat="1" applyFont="1" applyFill="1" applyBorder="1" applyAlignment="1" applyProtection="1">
      <alignment vertical="center"/>
    </xf>
    <xf numFmtId="164" fontId="16" fillId="0" borderId="0" xfId="10" quotePrefix="1" applyNumberFormat="1" applyFont="1" applyFill="1" applyBorder="1" applyAlignment="1">
      <alignment horizontal="left"/>
    </xf>
    <xf numFmtId="0" fontId="26" fillId="0" borderId="0" xfId="5" applyFont="1" applyFill="1" applyBorder="1" applyAlignment="1"/>
    <xf numFmtId="0" fontId="1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right"/>
    </xf>
    <xf numFmtId="0" fontId="29" fillId="0" borderId="0" xfId="9" applyFont="1" applyFill="1" applyBorder="1" applyAlignment="1">
      <alignment horizontal="left" vertical="center"/>
    </xf>
    <xf numFmtId="0" fontId="29" fillId="0" borderId="0" xfId="9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/>
    <xf numFmtId="0" fontId="2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2" fillId="0" borderId="0" xfId="0" applyFont="1"/>
    <xf numFmtId="0" fontId="5" fillId="0" borderId="0" xfId="3" applyFont="1" applyFill="1" applyBorder="1" applyAlignment="1"/>
    <xf numFmtId="0" fontId="11" fillId="0" borderId="0" xfId="5" applyFont="1" applyFill="1" applyBorder="1" applyAlignment="1">
      <alignment vertical="center"/>
    </xf>
    <xf numFmtId="0" fontId="5" fillId="0" borderId="0" xfId="7" applyNumberFormat="1" applyFont="1" applyFill="1" applyBorder="1" applyAlignment="1" applyProtection="1"/>
    <xf numFmtId="0" fontId="44" fillId="0" borderId="0" xfId="7" applyNumberFormat="1" applyFont="1" applyFill="1" applyBorder="1" applyAlignment="1" applyProtection="1">
      <alignment horizontal="center" wrapText="1"/>
    </xf>
    <xf numFmtId="0" fontId="5" fillId="0" borderId="0" xfId="3" applyFont="1" applyFill="1" applyBorder="1" applyAlignment="1">
      <alignment horizontal="center"/>
    </xf>
    <xf numFmtId="0" fontId="45" fillId="0" borderId="0" xfId="3" applyFont="1" applyFill="1" applyBorder="1" applyAlignment="1"/>
    <xf numFmtId="0" fontId="44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1" fillId="0" borderId="0" xfId="7" applyNumberFormat="1" applyFont="1" applyFill="1" applyBorder="1" applyAlignment="1" applyProtection="1"/>
    <xf numFmtId="166" fontId="11" fillId="0" borderId="1" xfId="7" applyNumberFormat="1" applyFont="1" applyFill="1" applyBorder="1" applyAlignment="1" applyProtection="1"/>
    <xf numFmtId="166" fontId="5" fillId="0" borderId="0" xfId="7" applyNumberFormat="1" applyFont="1" applyFill="1" applyBorder="1" applyAlignment="1" applyProtection="1"/>
    <xf numFmtId="166" fontId="5" fillId="0" borderId="0" xfId="1" applyNumberFormat="1" applyFont="1" applyFill="1" applyBorder="1" applyAlignment="1" applyProtection="1"/>
    <xf numFmtId="0" fontId="44" fillId="0" borderId="0" xfId="7" applyNumberFormat="1" applyFont="1" applyFill="1" applyBorder="1" applyAlignment="1" applyProtection="1"/>
    <xf numFmtId="0" fontId="45" fillId="0" borderId="0" xfId="7" applyNumberFormat="1" applyFont="1" applyFill="1" applyBorder="1" applyAlignment="1" applyProtection="1"/>
    <xf numFmtId="0" fontId="45" fillId="0" borderId="0" xfId="7" applyNumberFormat="1" applyFont="1" applyFill="1" applyBorder="1" applyAlignment="1" applyProtection="1">
      <alignment horizontal="left"/>
    </xf>
    <xf numFmtId="166" fontId="45" fillId="0" borderId="0" xfId="1" applyNumberFormat="1" applyFont="1" applyFill="1" applyBorder="1" applyAlignment="1" applyProtection="1"/>
    <xf numFmtId="0" fontId="5" fillId="0" borderId="0" xfId="7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 applyProtection="1">
      <alignment horizontal="left"/>
    </xf>
    <xf numFmtId="0" fontId="11" fillId="0" borderId="0" xfId="8" applyNumberFormat="1" applyFont="1" applyFill="1" applyBorder="1" applyAlignment="1" applyProtection="1">
      <alignment vertical="center"/>
    </xf>
    <xf numFmtId="166" fontId="11" fillId="0" borderId="3" xfId="1" applyNumberFormat="1" applyFont="1" applyFill="1" applyBorder="1" applyAlignment="1" applyProtection="1">
      <alignment horizontal="right"/>
    </xf>
    <xf numFmtId="0" fontId="5" fillId="0" borderId="0" xfId="7" applyNumberFormat="1" applyFont="1" applyFill="1" applyBorder="1" applyAlignment="1" applyProtection="1">
      <alignment horizontal="center"/>
    </xf>
    <xf numFmtId="166" fontId="11" fillId="0" borderId="4" xfId="1" applyNumberFormat="1" applyFont="1" applyFill="1" applyBorder="1" applyAlignment="1" applyProtection="1">
      <alignment horizontal="right"/>
    </xf>
    <xf numFmtId="0" fontId="46" fillId="0" borderId="0" xfId="8" applyNumberFormat="1" applyFont="1" applyFill="1" applyBorder="1" applyAlignment="1" applyProtection="1">
      <alignment vertical="center"/>
    </xf>
    <xf numFmtId="0" fontId="44" fillId="0" borderId="0" xfId="3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left" vertical="center"/>
    </xf>
    <xf numFmtId="0" fontId="36" fillId="0" borderId="0" xfId="0" applyFont="1" applyFill="1"/>
    <xf numFmtId="0" fontId="5" fillId="0" borderId="0" xfId="7" applyNumberFormat="1" applyFont="1" applyFill="1" applyBorder="1" applyAlignment="1" applyProtection="1">
      <alignment horizontal="left" vertical="center"/>
    </xf>
    <xf numFmtId="166" fontId="11" fillId="0" borderId="1" xfId="1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/>
    <xf numFmtId="0" fontId="45" fillId="0" borderId="0" xfId="8" applyNumberFormat="1" applyFont="1" applyFill="1" applyBorder="1" applyAlignment="1" applyProtection="1">
      <alignment vertical="center" wrapText="1"/>
    </xf>
    <xf numFmtId="0" fontId="46" fillId="0" borderId="0" xfId="3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 applyProtection="1">
      <alignment horizontal="right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5" xfId="5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6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/>
    </xf>
    <xf numFmtId="0" fontId="44" fillId="0" borderId="0" xfId="7" applyNumberFormat="1" applyFont="1" applyFill="1" applyBorder="1" applyAlignment="1" applyProtection="1">
      <alignment horizontal="right" wrapText="1"/>
    </xf>
    <xf numFmtId="0" fontId="5" fillId="0" borderId="0" xfId="3" applyFont="1" applyFill="1" applyBorder="1" applyAlignment="1">
      <alignment horizontal="right"/>
    </xf>
    <xf numFmtId="0" fontId="44" fillId="0" borderId="0" xfId="7" applyNumberFormat="1" applyFont="1" applyFill="1" applyBorder="1" applyAlignment="1" applyProtection="1">
      <alignment horizontal="center"/>
    </xf>
    <xf numFmtId="0" fontId="44" fillId="0" borderId="0" xfId="7" applyNumberFormat="1" applyFont="1" applyFill="1" applyBorder="1" applyAlignment="1" applyProtection="1">
      <alignment horizontal="center" wrapText="1"/>
    </xf>
    <xf numFmtId="0" fontId="12" fillId="0" borderId="0" xfId="5" applyFont="1" applyFill="1" applyBorder="1" applyAlignment="1">
      <alignment horizontal="center"/>
    </xf>
  </cellXfs>
  <cellStyles count="12">
    <cellStyle name="Comma" xfId="1" builtinId="3"/>
    <cellStyle name="Comma 2" xfId="2"/>
    <cellStyle name="Comma 2 2" xfId="11"/>
    <cellStyle name="Normal" xfId="0" builtinId="0"/>
    <cellStyle name="Normal 2" xfId="3"/>
    <cellStyle name="Normal 2 2" xfId="4"/>
    <cellStyle name="Normal_BAL" xfId="5"/>
    <cellStyle name="Normal_Financial statements 2000 Alcomet" xfId="6"/>
    <cellStyle name="Normal_Financial statements_bg model 2002" xfId="7"/>
    <cellStyle name="Normal_Financial statements_bg model 2002 2" xfId="8"/>
    <cellStyle name="Normal_P&amp;L" xfId="9"/>
    <cellStyle name="Normal_P&amp;L_Financial statements_bg model 200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Audit/Neochim%20AD%20&amp;%20Conso/Separate%20FS/A%20-%20Financial%20statements/3%20-%20Financial%20Statements/A301_Neochim%20FS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77"/>
  <sheetViews>
    <sheetView zoomScaleNormal="145" workbookViewId="0">
      <selection activeCell="H11" sqref="H11"/>
    </sheetView>
  </sheetViews>
  <sheetFormatPr defaultColWidth="0" defaultRowHeight="12.75" customHeight="1" zeroHeight="1"/>
  <cols>
    <col min="1" max="2" width="9.28515625" style="59" customWidth="1"/>
    <col min="3" max="3" width="18.42578125" style="59" customWidth="1"/>
    <col min="4" max="9" width="9.28515625" style="59" customWidth="1"/>
    <col min="10" max="16384" width="9.28515625" style="59" hidden="1"/>
  </cols>
  <sheetData>
    <row r="1" spans="1:9" ht="18.75">
      <c r="A1" s="57" t="s">
        <v>0</v>
      </c>
      <c r="B1" s="58"/>
      <c r="C1" s="58"/>
      <c r="D1" s="77" t="s">
        <v>38</v>
      </c>
      <c r="E1" s="58"/>
      <c r="F1" s="58"/>
      <c r="G1" s="58"/>
      <c r="H1" s="58"/>
    </row>
    <row r="2" spans="1:9"/>
    <row r="3" spans="1:9"/>
    <row r="4" spans="1:9"/>
    <row r="5" spans="1:9" ht="18.75">
      <c r="A5" s="60" t="s">
        <v>23</v>
      </c>
      <c r="D5" s="63"/>
      <c r="F5" s="61"/>
      <c r="G5" s="61"/>
      <c r="H5" s="61"/>
      <c r="I5" s="61"/>
    </row>
    <row r="6" spans="1:9" ht="17.25" customHeight="1">
      <c r="A6" s="60"/>
      <c r="C6" s="76" t="s">
        <v>54</v>
      </c>
      <c r="D6" s="217" t="s">
        <v>29</v>
      </c>
      <c r="F6" s="61"/>
      <c r="G6" s="61"/>
      <c r="H6" s="61"/>
      <c r="I6" s="61"/>
    </row>
    <row r="7" spans="1:9" ht="17.25" customHeight="1">
      <c r="A7" s="60"/>
      <c r="C7" s="76" t="s">
        <v>62</v>
      </c>
      <c r="D7" s="217" t="s">
        <v>113</v>
      </c>
      <c r="F7" s="61"/>
      <c r="G7" s="61"/>
      <c r="H7" s="61"/>
      <c r="I7" s="61"/>
    </row>
    <row r="8" spans="1:9" ht="18.75">
      <c r="A8" s="60"/>
      <c r="C8" s="76" t="s">
        <v>55</v>
      </c>
      <c r="D8" s="217" t="s">
        <v>26</v>
      </c>
      <c r="F8" s="61"/>
      <c r="G8" s="61"/>
      <c r="H8" s="61"/>
      <c r="I8" s="61"/>
    </row>
    <row r="9" spans="1:9" ht="18.75">
      <c r="A9" s="60"/>
      <c r="C9" s="76"/>
      <c r="D9" s="217" t="s">
        <v>66</v>
      </c>
      <c r="F9" s="61"/>
      <c r="G9" s="61"/>
      <c r="H9" s="61"/>
      <c r="I9" s="61"/>
    </row>
    <row r="10" spans="1:9" ht="15.75">
      <c r="A10" s="62"/>
      <c r="C10" s="76"/>
      <c r="D10" s="217" t="s">
        <v>24</v>
      </c>
      <c r="F10" s="62"/>
      <c r="G10" s="61"/>
      <c r="H10" s="61"/>
      <c r="I10" s="61"/>
    </row>
    <row r="11" spans="1:9" ht="18.75">
      <c r="A11" s="60"/>
      <c r="C11" s="76"/>
      <c r="D11" s="217" t="s">
        <v>25</v>
      </c>
      <c r="F11" s="61"/>
      <c r="G11" s="61"/>
      <c r="H11" s="61"/>
      <c r="I11" s="61"/>
    </row>
    <row r="12" spans="1:9" ht="18.75">
      <c r="A12" s="60"/>
      <c r="C12" s="76"/>
      <c r="D12" s="76" t="s">
        <v>106</v>
      </c>
      <c r="E12" s="63"/>
      <c r="F12" s="76"/>
      <c r="G12" s="76"/>
      <c r="H12" s="76"/>
      <c r="I12" s="76"/>
    </row>
    <row r="13" spans="1:9" ht="18.75">
      <c r="A13" s="60"/>
      <c r="C13" s="76"/>
      <c r="D13" s="76" t="s">
        <v>133</v>
      </c>
      <c r="E13" s="63"/>
      <c r="F13" s="76"/>
      <c r="G13" s="76"/>
      <c r="H13" s="76"/>
      <c r="I13" s="76"/>
    </row>
    <row r="14" spans="1:9" ht="18.75">
      <c r="A14" s="60"/>
      <c r="C14" s="76"/>
      <c r="D14" s="76" t="s">
        <v>134</v>
      </c>
      <c r="E14" s="63"/>
      <c r="F14" s="76"/>
      <c r="G14" s="76"/>
      <c r="H14" s="76"/>
      <c r="I14" s="76"/>
    </row>
    <row r="15" spans="1:9" ht="18.75">
      <c r="A15" s="60"/>
      <c r="C15" s="76"/>
      <c r="D15" s="76" t="s">
        <v>135</v>
      </c>
      <c r="E15" s="63"/>
      <c r="F15" s="76"/>
      <c r="G15" s="76"/>
      <c r="H15" s="76"/>
      <c r="I15" s="76"/>
    </row>
    <row r="16" spans="1:9" ht="18.75">
      <c r="A16" s="60"/>
      <c r="C16" s="76"/>
      <c r="D16" s="76" t="s">
        <v>136</v>
      </c>
      <c r="E16" s="63"/>
      <c r="F16" s="76"/>
      <c r="G16" s="76"/>
      <c r="H16" s="76"/>
      <c r="I16" s="76"/>
    </row>
    <row r="17" spans="1:9" ht="18.75">
      <c r="A17" s="60"/>
      <c r="D17" s="186"/>
      <c r="E17" s="61"/>
      <c r="F17" s="61"/>
      <c r="G17" s="61"/>
      <c r="H17" s="61"/>
      <c r="I17" s="61"/>
    </row>
    <row r="18" spans="1:9" ht="18.75">
      <c r="A18" s="60" t="s">
        <v>112</v>
      </c>
      <c r="D18" s="76" t="s">
        <v>26</v>
      </c>
      <c r="E18" s="60"/>
      <c r="F18" s="60"/>
      <c r="G18" s="60"/>
    </row>
    <row r="19" spans="1:9" ht="18.75">
      <c r="A19" s="60"/>
      <c r="D19" s="76"/>
      <c r="E19" s="61"/>
      <c r="F19" s="61"/>
      <c r="G19" s="61"/>
      <c r="H19" s="61"/>
      <c r="I19" s="61"/>
    </row>
    <row r="20" spans="1:9" ht="18.75">
      <c r="A20" s="60" t="s">
        <v>83</v>
      </c>
      <c r="B20" s="60"/>
      <c r="C20" s="60"/>
      <c r="D20" s="76" t="s">
        <v>84</v>
      </c>
      <c r="E20" s="61"/>
      <c r="F20" s="61"/>
      <c r="G20" s="61"/>
      <c r="H20" s="61"/>
      <c r="I20" s="61"/>
    </row>
    <row r="21" spans="1:9" ht="18.75">
      <c r="A21" s="60"/>
      <c r="D21" s="127"/>
      <c r="E21" s="60"/>
      <c r="F21" s="60"/>
      <c r="G21" s="60"/>
      <c r="H21" s="60"/>
      <c r="I21" s="60"/>
    </row>
    <row r="22" spans="1:9" ht="18.75">
      <c r="A22" s="60"/>
      <c r="D22" s="43"/>
      <c r="E22" s="60"/>
      <c r="F22" s="60"/>
      <c r="G22" s="60"/>
    </row>
    <row r="23" spans="1:9" ht="18.75">
      <c r="A23" s="60" t="s">
        <v>1</v>
      </c>
      <c r="D23" s="61" t="s">
        <v>8</v>
      </c>
      <c r="E23" s="61"/>
      <c r="F23" s="61"/>
      <c r="G23" s="60"/>
    </row>
    <row r="24" spans="1:9" ht="18.75">
      <c r="A24" s="60"/>
      <c r="D24" s="61" t="s">
        <v>27</v>
      </c>
      <c r="E24" s="61"/>
      <c r="F24" s="61"/>
      <c r="G24" s="60"/>
    </row>
    <row r="25" spans="1:9" ht="18.75">
      <c r="A25" s="60"/>
      <c r="D25" s="61" t="s">
        <v>82</v>
      </c>
      <c r="E25" s="61"/>
      <c r="F25" s="61"/>
      <c r="G25" s="60"/>
    </row>
    <row r="26" spans="1:9" ht="18.75">
      <c r="A26" s="60"/>
      <c r="D26" s="43"/>
      <c r="E26" s="60"/>
      <c r="F26" s="60"/>
      <c r="G26" s="60"/>
    </row>
    <row r="27" spans="1:9" ht="18.75">
      <c r="A27" s="60"/>
      <c r="D27" s="43"/>
      <c r="E27" s="60"/>
      <c r="F27" s="60"/>
      <c r="G27" s="60"/>
    </row>
    <row r="28" spans="1:9" ht="18.75">
      <c r="A28" s="60" t="s">
        <v>28</v>
      </c>
      <c r="D28" s="61" t="s">
        <v>29</v>
      </c>
      <c r="E28" s="61"/>
      <c r="F28" s="60"/>
      <c r="G28" s="60"/>
    </row>
    <row r="29" spans="1:9" ht="18.75">
      <c r="A29" s="60"/>
      <c r="D29" s="61" t="s">
        <v>9</v>
      </c>
      <c r="E29" s="61"/>
      <c r="F29" s="60"/>
    </row>
    <row r="30" spans="1:9" ht="18.75">
      <c r="A30" s="60"/>
      <c r="C30" s="61"/>
      <c r="D30" s="61" t="s">
        <v>67</v>
      </c>
      <c r="E30" s="61"/>
      <c r="F30" s="60"/>
    </row>
    <row r="31" spans="1:9" ht="18.75">
      <c r="A31" s="60"/>
      <c r="C31" s="61"/>
      <c r="D31" s="61"/>
      <c r="E31" s="61"/>
      <c r="F31" s="60"/>
    </row>
    <row r="32" spans="1:9" ht="18.75">
      <c r="A32" s="60"/>
      <c r="C32" s="61"/>
      <c r="D32" s="61"/>
      <c r="E32" s="61"/>
      <c r="F32" s="60"/>
    </row>
    <row r="33" spans="1:9" ht="18.75">
      <c r="A33" s="60"/>
      <c r="D33" s="43"/>
      <c r="F33" s="60"/>
    </row>
    <row r="34" spans="1:9" ht="18.75">
      <c r="A34" s="60" t="s">
        <v>2</v>
      </c>
      <c r="D34" s="61" t="s">
        <v>63</v>
      </c>
      <c r="E34" s="61"/>
      <c r="F34" s="60"/>
      <c r="G34" s="60"/>
      <c r="H34" s="60"/>
      <c r="I34" s="60"/>
    </row>
    <row r="35" spans="1:9" ht="18.75">
      <c r="A35" s="60"/>
      <c r="D35" s="61" t="s">
        <v>30</v>
      </c>
      <c r="E35" s="61"/>
      <c r="F35" s="60"/>
      <c r="G35" s="60"/>
      <c r="H35" s="60"/>
      <c r="I35" s="60"/>
    </row>
    <row r="36" spans="1:9" ht="18.75">
      <c r="A36" s="60"/>
      <c r="D36" s="61"/>
      <c r="E36" s="61"/>
      <c r="F36" s="60"/>
    </row>
    <row r="37" spans="1:9" ht="18.75">
      <c r="A37" s="60"/>
      <c r="E37" s="61"/>
      <c r="F37" s="60"/>
    </row>
    <row r="38" spans="1:9" ht="18.75">
      <c r="A38" s="60"/>
      <c r="D38" s="61"/>
      <c r="E38" s="61"/>
      <c r="F38" s="60"/>
    </row>
    <row r="39" spans="1:9" ht="18.75">
      <c r="A39" s="60"/>
      <c r="D39" s="61"/>
      <c r="E39" s="61"/>
      <c r="F39" s="60"/>
    </row>
    <row r="40" spans="1:9" ht="18.75">
      <c r="A40" s="60"/>
      <c r="D40" s="43"/>
      <c r="F40" s="60"/>
    </row>
    <row r="41" spans="1:9" ht="18.75">
      <c r="A41" s="60"/>
      <c r="D41" s="43"/>
      <c r="F41" s="60"/>
    </row>
    <row r="42" spans="1:9" ht="18.75">
      <c r="A42" s="60" t="s">
        <v>31</v>
      </c>
      <c r="D42" s="61" t="s">
        <v>39</v>
      </c>
      <c r="G42" s="63"/>
      <c r="H42" s="63"/>
      <c r="I42" s="63"/>
    </row>
    <row r="43" spans="1:9" ht="18.75">
      <c r="A43" s="60"/>
      <c r="D43" s="61" t="s">
        <v>65</v>
      </c>
      <c r="F43" s="60"/>
    </row>
    <row r="44" spans="1:9" ht="18.75">
      <c r="A44" s="60"/>
      <c r="F44" s="60"/>
    </row>
    <row r="45" spans="1:9" ht="18.75">
      <c r="A45" s="60"/>
      <c r="F45" s="60"/>
    </row>
    <row r="46" spans="1:9" ht="18.75">
      <c r="A46" s="60"/>
      <c r="F46" s="60"/>
    </row>
    <row r="47" spans="1:9" ht="18.75">
      <c r="A47" s="60"/>
      <c r="F47" s="60"/>
    </row>
    <row r="48" spans="1:9" ht="18.75">
      <c r="A48" s="60"/>
      <c r="F48" s="60"/>
    </row>
    <row r="49" spans="1:6" ht="18.75">
      <c r="A49" s="60"/>
      <c r="F49" s="60"/>
    </row>
    <row r="50" spans="1:6" ht="18.75">
      <c r="A50" s="60"/>
      <c r="F50" s="60"/>
    </row>
    <row r="51" spans="1:6"/>
    <row r="52" spans="1:6"/>
    <row r="53" spans="1:6"/>
    <row r="54" spans="1:6"/>
    <row r="55" spans="1:6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8"/>
  <sheetViews>
    <sheetView tabSelected="1" view="pageBreakPreview" zoomScaleNormal="85" zoomScaleSheetLayoutView="100" workbookViewId="0">
      <selection activeCell="F31" sqref="F31"/>
    </sheetView>
  </sheetViews>
  <sheetFormatPr defaultRowHeight="15"/>
  <cols>
    <col min="1" max="1" width="61.140625" style="39" customWidth="1"/>
    <col min="2" max="2" width="11.7109375" style="30" customWidth="1"/>
    <col min="3" max="3" width="5.85546875" style="69" customWidth="1"/>
    <col min="4" max="4" width="17.140625" style="72" customWidth="1"/>
    <col min="5" max="5" width="2" style="28" customWidth="1"/>
    <col min="6" max="6" width="16.85546875" style="29" customWidth="1"/>
    <col min="7" max="7" width="2" style="32" bestFit="1" customWidth="1"/>
    <col min="8" max="8" width="5" style="32" customWidth="1"/>
    <col min="9" max="16" width="9.140625" style="39"/>
    <col min="17" max="16384" width="9.140625" style="32"/>
  </cols>
  <sheetData>
    <row r="1" spans="1:16">
      <c r="A1" s="252" t="str">
        <f>'Cover '!D1</f>
        <v>НЕОХИМ АД</v>
      </c>
      <c r="B1" s="253"/>
      <c r="C1" s="253"/>
      <c r="D1" s="253"/>
      <c r="E1" s="253"/>
      <c r="F1" s="253"/>
    </row>
    <row r="2" spans="1:16" s="31" customFormat="1">
      <c r="A2" s="254" t="s">
        <v>77</v>
      </c>
      <c r="B2" s="255"/>
      <c r="C2" s="255"/>
      <c r="D2" s="255"/>
      <c r="E2" s="255"/>
      <c r="F2" s="255"/>
      <c r="I2" s="126"/>
      <c r="J2" s="126"/>
      <c r="K2" s="126"/>
      <c r="L2" s="126"/>
      <c r="M2" s="126"/>
      <c r="N2" s="126"/>
      <c r="O2" s="126"/>
      <c r="P2" s="126"/>
    </row>
    <row r="3" spans="1:16">
      <c r="A3" s="166" t="s">
        <v>137</v>
      </c>
      <c r="B3" s="81"/>
      <c r="C3" s="133"/>
      <c r="D3" s="133"/>
      <c r="E3" s="82"/>
    </row>
    <row r="4" spans="1:16">
      <c r="A4" s="166"/>
      <c r="B4" s="81"/>
      <c r="C4" s="133"/>
      <c r="D4" s="133"/>
      <c r="E4" s="82"/>
    </row>
    <row r="5" spans="1:16">
      <c r="A5" s="166"/>
      <c r="B5" s="81"/>
      <c r="C5" s="133"/>
      <c r="D5" s="133"/>
      <c r="E5" s="82"/>
    </row>
    <row r="6" spans="1:16">
      <c r="A6" s="166"/>
      <c r="B6" s="81"/>
      <c r="C6" s="133"/>
      <c r="D6" s="133"/>
      <c r="E6" s="82"/>
    </row>
    <row r="7" spans="1:16" ht="15" customHeight="1">
      <c r="A7" s="82"/>
      <c r="B7" s="256" t="s">
        <v>4</v>
      </c>
      <c r="C7" s="75"/>
      <c r="D7" s="257" t="s">
        <v>138</v>
      </c>
      <c r="E7" s="106"/>
      <c r="F7" s="257" t="s">
        <v>139</v>
      </c>
    </row>
    <row r="8" spans="1:16" ht="24.75" customHeight="1">
      <c r="A8" s="82"/>
      <c r="B8" s="256"/>
      <c r="C8" s="75"/>
      <c r="D8" s="258"/>
      <c r="E8" s="106"/>
      <c r="F8" s="258"/>
    </row>
    <row r="9" spans="1:16">
      <c r="A9" s="84"/>
      <c r="C9" s="72"/>
      <c r="E9" s="36"/>
      <c r="F9" s="72"/>
    </row>
    <row r="10" spans="1:16">
      <c r="A10" s="84"/>
      <c r="C10" s="72"/>
      <c r="E10" s="36"/>
      <c r="F10" s="72"/>
    </row>
    <row r="11" spans="1:16">
      <c r="A11" s="82" t="s">
        <v>57</v>
      </c>
      <c r="B11" s="30">
        <v>3</v>
      </c>
      <c r="C11" s="72"/>
      <c r="D11" s="29">
        <v>170817</v>
      </c>
      <c r="E11" s="30"/>
      <c r="F11" s="29">
        <v>221453</v>
      </c>
      <c r="H11" s="39"/>
    </row>
    <row r="12" spans="1:16">
      <c r="A12" s="82" t="s">
        <v>87</v>
      </c>
      <c r="B12" s="30">
        <v>4</v>
      </c>
      <c r="C12" s="72"/>
      <c r="D12" s="29">
        <v>868</v>
      </c>
      <c r="E12" s="30"/>
      <c r="F12" s="29">
        <v>2774</v>
      </c>
    </row>
    <row r="13" spans="1:16">
      <c r="A13" s="81" t="s">
        <v>107</v>
      </c>
      <c r="C13" s="72"/>
      <c r="D13" s="29">
        <v>-3388</v>
      </c>
      <c r="E13" s="30"/>
      <c r="F13" s="29">
        <v>-5033</v>
      </c>
    </row>
    <row r="14" spans="1:16">
      <c r="A14" s="82" t="s">
        <v>89</v>
      </c>
      <c r="B14" s="30">
        <v>5</v>
      </c>
      <c r="C14" s="72"/>
      <c r="D14" s="29">
        <v>-105530</v>
      </c>
      <c r="E14" s="30"/>
      <c r="F14" s="29">
        <v>-165640</v>
      </c>
      <c r="G14" s="35"/>
    </row>
    <row r="15" spans="1:16">
      <c r="A15" s="82" t="s">
        <v>3</v>
      </c>
      <c r="B15" s="30">
        <v>6</v>
      </c>
      <c r="C15" s="72"/>
      <c r="D15" s="29">
        <v>-14372</v>
      </c>
      <c r="E15" s="30"/>
      <c r="F15" s="29">
        <v>-13631</v>
      </c>
      <c r="G15" s="35"/>
    </row>
    <row r="16" spans="1:16">
      <c r="A16" s="82" t="s">
        <v>100</v>
      </c>
      <c r="B16" s="30">
        <v>7</v>
      </c>
      <c r="C16" s="72"/>
      <c r="D16" s="29">
        <v>-18188</v>
      </c>
      <c r="E16" s="30"/>
      <c r="F16" s="29">
        <v>-16185</v>
      </c>
      <c r="G16" s="33"/>
    </row>
    <row r="17" spans="1:8">
      <c r="A17" s="82" t="s">
        <v>68</v>
      </c>
      <c r="B17" s="30">
        <v>10</v>
      </c>
      <c r="C17" s="72"/>
      <c r="D17" s="29">
        <v>-8751</v>
      </c>
      <c r="E17" s="30"/>
      <c r="F17" s="29">
        <v>-8299</v>
      </c>
      <c r="G17" s="35"/>
    </row>
    <row r="18" spans="1:8" ht="15.75" customHeight="1">
      <c r="A18" s="82" t="s">
        <v>58</v>
      </c>
      <c r="B18" s="30">
        <v>8</v>
      </c>
      <c r="C18" s="72"/>
      <c r="D18" s="29">
        <v>-2006</v>
      </c>
      <c r="E18" s="30"/>
      <c r="F18" s="29">
        <v>-276</v>
      </c>
      <c r="G18" s="33"/>
    </row>
    <row r="19" spans="1:8" ht="15" customHeight="1">
      <c r="A19" s="83" t="s">
        <v>125</v>
      </c>
      <c r="C19" s="72"/>
      <c r="D19" s="56">
        <f>SUM(D11:D18)</f>
        <v>19450</v>
      </c>
      <c r="E19" s="37"/>
      <c r="F19" s="56">
        <f>SUM(F11:F18)</f>
        <v>15163</v>
      </c>
      <c r="G19" s="35"/>
    </row>
    <row r="20" spans="1:8" ht="15" customHeight="1">
      <c r="A20" s="82"/>
      <c r="C20" s="72"/>
      <c r="D20" s="29"/>
      <c r="E20" s="30"/>
      <c r="G20" s="35"/>
    </row>
    <row r="21" spans="1:8" ht="15" customHeight="1">
      <c r="A21" s="215"/>
      <c r="C21" s="72"/>
      <c r="D21" s="29"/>
      <c r="E21" s="30"/>
      <c r="G21" s="35"/>
    </row>
    <row r="22" spans="1:8" ht="15" customHeight="1">
      <c r="A22" s="215" t="s">
        <v>90</v>
      </c>
      <c r="C22" s="72"/>
      <c r="D22" s="29">
        <v>0</v>
      </c>
      <c r="E22" s="30"/>
      <c r="F22" s="29">
        <v>16</v>
      </c>
      <c r="G22" s="35"/>
    </row>
    <row r="23" spans="1:8">
      <c r="A23" s="39" t="s">
        <v>70</v>
      </c>
      <c r="C23" s="72"/>
      <c r="D23" s="128">
        <v>-893</v>
      </c>
      <c r="E23" s="36"/>
      <c r="F23" s="128">
        <v>-1585</v>
      </c>
      <c r="G23" s="35"/>
    </row>
    <row r="24" spans="1:8">
      <c r="A24" s="162" t="s">
        <v>86</v>
      </c>
      <c r="B24" s="30">
        <v>9</v>
      </c>
      <c r="C24" s="72"/>
      <c r="D24" s="56">
        <f>SUM(D22:D23)</f>
        <v>-893</v>
      </c>
      <c r="E24" s="37"/>
      <c r="F24" s="56">
        <f>SUM(F22:F23)</f>
        <v>-1569</v>
      </c>
      <c r="G24" s="35"/>
    </row>
    <row r="25" spans="1:8">
      <c r="C25" s="72"/>
      <c r="D25" s="29"/>
      <c r="E25" s="36"/>
      <c r="G25" s="35"/>
    </row>
    <row r="26" spans="1:8">
      <c r="A26" s="83" t="s">
        <v>126</v>
      </c>
      <c r="C26" s="72"/>
      <c r="D26" s="129">
        <f>D24+D19</f>
        <v>18557</v>
      </c>
      <c r="E26" s="37"/>
      <c r="F26" s="129">
        <f>F24+F19</f>
        <v>13594</v>
      </c>
      <c r="G26" s="34"/>
    </row>
    <row r="27" spans="1:8">
      <c r="A27" s="83"/>
      <c r="C27" s="72"/>
      <c r="D27" s="37"/>
      <c r="E27" s="36"/>
      <c r="F27" s="37"/>
      <c r="G27" s="38"/>
      <c r="H27" s="39"/>
    </row>
    <row r="28" spans="1:8">
      <c r="A28" s="83"/>
      <c r="B28" s="36"/>
      <c r="C28" s="70"/>
      <c r="D28" s="37"/>
      <c r="E28" s="36"/>
      <c r="F28" s="37"/>
      <c r="G28" s="34"/>
    </row>
    <row r="29" spans="1:8" ht="15.75" thickBot="1">
      <c r="A29" s="83" t="s">
        <v>127</v>
      </c>
      <c r="B29" s="36"/>
      <c r="C29" s="70"/>
      <c r="D29" s="74">
        <f>D26</f>
        <v>18557</v>
      </c>
      <c r="E29" s="37"/>
      <c r="F29" s="74">
        <f>F26</f>
        <v>13594</v>
      </c>
      <c r="G29" s="38"/>
      <c r="H29" s="39"/>
    </row>
    <row r="30" spans="1:8" ht="15.75" thickTop="1">
      <c r="A30" s="83"/>
      <c r="B30" s="36"/>
      <c r="C30" s="70"/>
      <c r="D30" s="37"/>
      <c r="E30" s="37"/>
      <c r="F30" s="37"/>
      <c r="G30" s="38"/>
      <c r="H30" s="39"/>
    </row>
    <row r="31" spans="1:8">
      <c r="A31" s="162"/>
      <c r="B31" s="208"/>
      <c r="C31" s="209"/>
      <c r="D31" s="210"/>
      <c r="E31" s="210"/>
      <c r="F31" s="210"/>
      <c r="G31" s="39"/>
      <c r="H31" s="39"/>
    </row>
    <row r="32" spans="1:8">
      <c r="A32" s="216"/>
      <c r="C32" s="36"/>
      <c r="D32" s="53"/>
      <c r="E32" s="53"/>
      <c r="F32" s="53"/>
      <c r="G32" s="39"/>
      <c r="H32" s="39"/>
    </row>
    <row r="33" spans="1:8">
      <c r="A33" s="244"/>
      <c r="C33" s="36"/>
      <c r="D33" s="53"/>
      <c r="E33" s="53"/>
      <c r="F33" s="53"/>
      <c r="G33" s="39"/>
      <c r="H33" s="39"/>
    </row>
    <row r="34" spans="1:8">
      <c r="A34" s="193"/>
      <c r="C34" s="36"/>
      <c r="D34" s="53"/>
      <c r="E34" s="53"/>
      <c r="F34" s="53"/>
      <c r="G34" s="39"/>
      <c r="H34" s="39"/>
    </row>
    <row r="35" spans="1:8">
      <c r="A35" s="193"/>
      <c r="B35" s="211"/>
      <c r="C35" s="212"/>
      <c r="D35" s="213"/>
      <c r="E35" s="214"/>
      <c r="F35" s="213"/>
      <c r="G35" s="39"/>
      <c r="H35" s="39"/>
    </row>
    <row r="36" spans="1:8">
      <c r="A36" s="159"/>
      <c r="B36" s="160"/>
      <c r="C36" s="160"/>
    </row>
    <row r="37" spans="1:8">
      <c r="A37" s="159"/>
      <c r="B37" s="160"/>
      <c r="C37" s="160"/>
    </row>
    <row r="38" spans="1:8">
      <c r="A38" s="159"/>
      <c r="B38" s="160"/>
      <c r="C38" s="160"/>
    </row>
    <row r="39" spans="1:8">
      <c r="A39" s="159"/>
      <c r="B39" s="160"/>
      <c r="C39" s="156"/>
    </row>
    <row r="40" spans="1:8">
      <c r="A40" s="163"/>
      <c r="B40" s="72"/>
    </row>
    <row r="41" spans="1:8">
      <c r="A41" s="138" t="s">
        <v>112</v>
      </c>
      <c r="B41" s="140" t="s">
        <v>108</v>
      </c>
      <c r="C41" s="108"/>
      <c r="F41" s="68"/>
      <c r="G41" s="41"/>
    </row>
    <row r="42" spans="1:8">
      <c r="A42" s="164" t="s">
        <v>105</v>
      </c>
      <c r="B42" s="155"/>
      <c r="C42" s="68"/>
      <c r="D42" s="73"/>
      <c r="E42" s="107" t="s">
        <v>85</v>
      </c>
    </row>
    <row r="43" spans="1:8">
      <c r="A43" s="138"/>
      <c r="B43" s="155"/>
      <c r="C43" s="68"/>
      <c r="D43" s="73"/>
      <c r="E43" s="90"/>
      <c r="F43" s="68"/>
      <c r="G43" s="41"/>
    </row>
    <row r="44" spans="1:8" ht="24" customHeight="1">
      <c r="A44" s="92"/>
      <c r="B44" s="92"/>
      <c r="C44" s="17"/>
      <c r="D44" s="138"/>
      <c r="F44" s="88"/>
    </row>
    <row r="45" spans="1:8">
      <c r="A45" s="92"/>
      <c r="B45" s="92"/>
      <c r="C45" s="17"/>
      <c r="D45" s="73"/>
      <c r="E45" s="17"/>
      <c r="F45" s="89"/>
    </row>
    <row r="46" spans="1:8">
      <c r="A46" s="168"/>
      <c r="G46" s="41"/>
    </row>
    <row r="49" spans="1:6">
      <c r="A49" s="168"/>
    </row>
    <row r="50" spans="1:6">
      <c r="A50" s="163"/>
    </row>
    <row r="51" spans="1:6">
      <c r="A51" s="168"/>
    </row>
    <row r="52" spans="1:6">
      <c r="A52" s="168"/>
    </row>
    <row r="53" spans="1:6">
      <c r="A53" s="168"/>
    </row>
    <row r="54" spans="1:6">
      <c r="A54" s="168"/>
    </row>
    <row r="55" spans="1:6">
      <c r="A55" s="165"/>
    </row>
    <row r="56" spans="1:6">
      <c r="A56" s="91"/>
      <c r="B56" s="155"/>
      <c r="C56" s="73"/>
      <c r="D56" s="92"/>
      <c r="E56" s="92"/>
      <c r="F56" s="92"/>
    </row>
    <row r="57" spans="1:6">
      <c r="A57" s="92"/>
      <c r="B57" s="155"/>
      <c r="C57" s="73"/>
      <c r="D57" s="92"/>
      <c r="E57" s="92"/>
      <c r="F57" s="92"/>
    </row>
    <row r="58" spans="1:6">
      <c r="A58" s="168"/>
      <c r="B58" s="155"/>
      <c r="C58" s="73"/>
      <c r="D58" s="92"/>
      <c r="E58" s="92"/>
      <c r="F58" s="92"/>
    </row>
    <row r="59" spans="1:6">
      <c r="A59" s="165"/>
      <c r="B59" s="86"/>
      <c r="C59" s="87"/>
      <c r="D59" s="87"/>
      <c r="E59" s="87"/>
      <c r="F59" s="87"/>
    </row>
    <row r="60" spans="1:6" ht="15" customHeight="1">
      <c r="A60" s="168"/>
    </row>
    <row r="61" spans="1:6">
      <c r="A61" s="168"/>
    </row>
    <row r="62" spans="1:6">
      <c r="A62" s="168"/>
    </row>
    <row r="63" spans="1:6">
      <c r="A63" s="168"/>
    </row>
    <row r="64" spans="1:6">
      <c r="A64" s="168"/>
    </row>
    <row r="65" spans="1:1">
      <c r="A65" s="168"/>
    </row>
    <row r="66" spans="1:1">
      <c r="A66" s="168"/>
    </row>
    <row r="67" spans="1:1">
      <c r="A67" s="168"/>
    </row>
    <row r="68" spans="1:1">
      <c r="A68" s="168"/>
    </row>
  </sheetData>
  <mergeCells count="5">
    <mergeCell ref="A1:F1"/>
    <mergeCell ref="A2:F2"/>
    <mergeCell ref="B7:B8"/>
    <mergeCell ref="F7:F8"/>
    <mergeCell ref="D7:D8"/>
  </mergeCells>
  <phoneticPr fontId="0" type="noConversion"/>
  <pageMargins left="0.98425196850393704" right="0.35433070866141736" top="0.59055118110236227" bottom="0.27559055118110237" header="0.39370078740157483" footer="0.15748031496062992"/>
  <pageSetup paperSize="9" scale="73" orientation="portrait" blackAndWhite="1" useFirstPageNumber="1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8"/>
  <sheetViews>
    <sheetView view="pageBreakPreview" topLeftCell="A25" zoomScaleNormal="100" zoomScaleSheetLayoutView="100" workbookViewId="0">
      <selection activeCell="D59" sqref="D59"/>
    </sheetView>
  </sheetViews>
  <sheetFormatPr defaultRowHeight="15"/>
  <cols>
    <col min="1" max="1" width="51" style="41" customWidth="1"/>
    <col min="2" max="2" width="10.140625" style="141" customWidth="1"/>
    <col min="3" max="3" width="2.7109375" style="18" customWidth="1"/>
    <col min="4" max="4" width="18.140625" style="41" customWidth="1"/>
    <col min="5" max="5" width="2.7109375" style="41" customWidth="1"/>
    <col min="6" max="6" width="18.140625" style="41" customWidth="1"/>
    <col min="7" max="7" width="3.140625" style="41" customWidth="1"/>
    <col min="8" max="16384" width="9.140625" style="13"/>
  </cols>
  <sheetData>
    <row r="1" spans="1:7">
      <c r="A1" s="64" t="str">
        <f>'Cover '!D1</f>
        <v>НЕОХИМ АД</v>
      </c>
      <c r="B1" s="142"/>
      <c r="C1" s="12"/>
      <c r="D1" s="64"/>
      <c r="E1" s="65"/>
      <c r="F1" s="64"/>
    </row>
    <row r="2" spans="1:7" s="15" customFormat="1">
      <c r="A2" s="65" t="s">
        <v>78</v>
      </c>
      <c r="B2" s="143"/>
      <c r="C2" s="14"/>
      <c r="D2" s="65"/>
      <c r="E2" s="250"/>
      <c r="F2" s="65"/>
      <c r="G2" s="44"/>
    </row>
    <row r="3" spans="1:7" ht="15" customHeight="1">
      <c r="A3" s="65" t="str">
        <f>SCI!A3</f>
        <v>към 30 септември 2016 година</v>
      </c>
      <c r="B3" s="144"/>
      <c r="C3" s="15"/>
      <c r="D3" s="44"/>
      <c r="E3" s="44"/>
      <c r="F3" s="44"/>
    </row>
    <row r="4" spans="1:7" ht="15" customHeight="1">
      <c r="A4" s="65"/>
      <c r="B4" s="144"/>
      <c r="C4" s="15"/>
      <c r="D4" s="44"/>
      <c r="E4" s="44"/>
      <c r="F4" s="44"/>
    </row>
    <row r="5" spans="1:7" ht="15" customHeight="1">
      <c r="A5" s="65"/>
      <c r="B5" s="144"/>
      <c r="C5" s="15"/>
      <c r="D5" s="44"/>
      <c r="E5" s="44"/>
      <c r="F5" s="44"/>
    </row>
    <row r="6" spans="1:7" s="16" customFormat="1" ht="15" customHeight="1">
      <c r="A6" s="92"/>
      <c r="B6" s="259" t="s">
        <v>4</v>
      </c>
      <c r="C6" s="79"/>
      <c r="D6" s="260" t="s">
        <v>140</v>
      </c>
      <c r="E6" s="93"/>
      <c r="F6" s="260" t="s">
        <v>110</v>
      </c>
      <c r="G6" s="207"/>
    </row>
    <row r="7" spans="1:7" ht="20.25" customHeight="1">
      <c r="A7" s="130" t="s">
        <v>56</v>
      </c>
      <c r="B7" s="259"/>
      <c r="C7" s="69"/>
      <c r="D7" s="260"/>
      <c r="E7" s="94"/>
      <c r="F7" s="260"/>
    </row>
    <row r="8" spans="1:7" ht="17.25" customHeight="1">
      <c r="A8" s="92"/>
      <c r="B8" s="72"/>
      <c r="C8" s="69"/>
      <c r="D8" s="85"/>
      <c r="E8" s="94"/>
      <c r="F8" s="85"/>
    </row>
    <row r="9" spans="1:7" s="41" customFormat="1" ht="15" customHeight="1">
      <c r="A9" s="130" t="s">
        <v>10</v>
      </c>
      <c r="B9" s="145"/>
      <c r="C9" s="40"/>
      <c r="D9" s="92"/>
      <c r="E9" s="92"/>
      <c r="F9" s="92"/>
    </row>
    <row r="10" spans="1:7" s="41" customFormat="1">
      <c r="A10" s="95" t="s">
        <v>116</v>
      </c>
      <c r="B10" s="141">
        <v>10</v>
      </c>
      <c r="C10" s="40"/>
      <c r="D10" s="96">
        <v>95269</v>
      </c>
      <c r="E10" s="92"/>
      <c r="F10" s="96">
        <v>98999</v>
      </c>
    </row>
    <row r="11" spans="1:7" s="41" customFormat="1">
      <c r="A11" s="97" t="s">
        <v>34</v>
      </c>
      <c r="B11" s="141">
        <v>10</v>
      </c>
      <c r="C11" s="40"/>
      <c r="D11" s="96">
        <v>261</v>
      </c>
      <c r="E11" s="96"/>
      <c r="F11" s="96">
        <v>190</v>
      </c>
    </row>
    <row r="12" spans="1:7" s="41" customFormat="1">
      <c r="A12" s="97" t="s">
        <v>71</v>
      </c>
      <c r="B12" s="141">
        <v>11</v>
      </c>
      <c r="C12" s="40"/>
      <c r="D12" s="96">
        <v>88</v>
      </c>
      <c r="E12" s="96"/>
      <c r="F12" s="96">
        <v>88</v>
      </c>
    </row>
    <row r="13" spans="1:7" s="41" customFormat="1">
      <c r="A13" s="97" t="s">
        <v>92</v>
      </c>
      <c r="B13" s="141"/>
      <c r="C13" s="40"/>
      <c r="D13" s="96">
        <v>4</v>
      </c>
      <c r="E13" s="96"/>
      <c r="F13" s="96">
        <v>4</v>
      </c>
    </row>
    <row r="14" spans="1:7" s="41" customFormat="1">
      <c r="A14" s="97" t="s">
        <v>88</v>
      </c>
      <c r="B14" s="141"/>
      <c r="C14" s="40"/>
      <c r="D14" s="96">
        <f>509+88</f>
        <v>597</v>
      </c>
      <c r="E14" s="96"/>
      <c r="F14" s="96">
        <f>509+88</f>
        <v>597</v>
      </c>
    </row>
    <row r="15" spans="1:7" s="41" customFormat="1">
      <c r="A15" s="92"/>
      <c r="B15" s="145"/>
      <c r="C15" s="40"/>
      <c r="D15" s="187">
        <f>SUM(D10:D14)</f>
        <v>96219</v>
      </c>
      <c r="E15" s="98"/>
      <c r="F15" s="187">
        <f>SUM(F10:F14)</f>
        <v>99878</v>
      </c>
    </row>
    <row r="16" spans="1:7" s="41" customFormat="1" ht="8.1" customHeight="1">
      <c r="A16" s="92"/>
      <c r="B16" s="145"/>
      <c r="C16" s="40"/>
      <c r="D16" s="98"/>
      <c r="E16" s="98"/>
      <c r="F16" s="98"/>
    </row>
    <row r="17" spans="1:8" s="41" customFormat="1">
      <c r="A17" s="130" t="s">
        <v>11</v>
      </c>
      <c r="B17" s="145"/>
      <c r="C17" s="40"/>
      <c r="D17" s="98"/>
      <c r="E17" s="98"/>
      <c r="F17" s="98"/>
    </row>
    <row r="18" spans="1:8" s="41" customFormat="1">
      <c r="A18" s="95" t="s">
        <v>7</v>
      </c>
      <c r="B18" s="141">
        <v>12</v>
      </c>
      <c r="C18" s="73"/>
      <c r="D18" s="66">
        <v>23180</v>
      </c>
      <c r="E18" s="66"/>
      <c r="F18" s="66">
        <f>26217-1</f>
        <v>26216</v>
      </c>
    </row>
    <row r="19" spans="1:8" s="41" customFormat="1">
      <c r="A19" s="95" t="s">
        <v>20</v>
      </c>
      <c r="B19" s="141">
        <v>13</v>
      </c>
      <c r="C19" s="73"/>
      <c r="D19" s="66">
        <v>1914</v>
      </c>
      <c r="E19" s="66"/>
      <c r="F19" s="66">
        <v>1976</v>
      </c>
    </row>
    <row r="20" spans="1:8" s="41" customFormat="1">
      <c r="A20" s="95" t="s">
        <v>81</v>
      </c>
      <c r="B20" s="141">
        <v>14</v>
      </c>
      <c r="C20" s="73"/>
      <c r="D20" s="66">
        <v>6586</v>
      </c>
      <c r="E20" s="66"/>
      <c r="F20" s="66">
        <v>1513</v>
      </c>
    </row>
    <row r="21" spans="1:8" s="41" customFormat="1">
      <c r="A21" s="92" t="s">
        <v>72</v>
      </c>
      <c r="B21" s="141">
        <v>15</v>
      </c>
      <c r="C21" s="73"/>
      <c r="D21" s="66">
        <v>2879</v>
      </c>
      <c r="E21" s="66"/>
      <c r="F21" s="66">
        <v>2374</v>
      </c>
    </row>
    <row r="22" spans="1:8" s="41" customFormat="1">
      <c r="A22" s="95" t="s">
        <v>47</v>
      </c>
      <c r="B22" s="141">
        <v>16</v>
      </c>
      <c r="C22" s="73"/>
      <c r="D22" s="66">
        <v>5706</v>
      </c>
      <c r="E22" s="66"/>
      <c r="F22" s="66">
        <v>560</v>
      </c>
      <c r="H22" s="131"/>
    </row>
    <row r="23" spans="1:8" s="41" customFormat="1">
      <c r="A23" s="130"/>
      <c r="B23" s="145"/>
      <c r="C23" s="40"/>
      <c r="D23" s="187">
        <f>SUM(D18:D22)</f>
        <v>40265</v>
      </c>
      <c r="E23" s="98"/>
      <c r="F23" s="187">
        <f>SUM(F18:F22)</f>
        <v>32639</v>
      </c>
    </row>
    <row r="24" spans="1:8" s="41" customFormat="1" ht="8.1" customHeight="1">
      <c r="A24" s="95"/>
      <c r="B24" s="141"/>
      <c r="C24" s="73"/>
      <c r="D24" s="67"/>
      <c r="E24" s="67"/>
      <c r="F24" s="67"/>
    </row>
    <row r="25" spans="1:8" s="41" customFormat="1" ht="15.75" thickBot="1">
      <c r="A25" s="130" t="s">
        <v>12</v>
      </c>
      <c r="B25" s="145"/>
      <c r="C25" s="40"/>
      <c r="D25" s="188">
        <f>SUM(D15+D23)</f>
        <v>136484</v>
      </c>
      <c r="E25" s="98"/>
      <c r="F25" s="188">
        <f>SUM(F15+F23)</f>
        <v>132517</v>
      </c>
    </row>
    <row r="26" spans="1:8" s="41" customFormat="1" ht="15.75" thickTop="1">
      <c r="A26" s="95"/>
      <c r="B26" s="141"/>
      <c r="C26" s="73"/>
      <c r="D26" s="92"/>
      <c r="E26" s="92"/>
      <c r="F26" s="92"/>
    </row>
    <row r="27" spans="1:8" s="41" customFormat="1">
      <c r="A27" s="130" t="s">
        <v>17</v>
      </c>
      <c r="B27" s="72"/>
      <c r="C27" s="72"/>
      <c r="D27" s="85"/>
      <c r="E27" s="94"/>
      <c r="F27" s="85"/>
    </row>
    <row r="28" spans="1:8" s="41" customFormat="1" ht="8.1" customHeight="1">
      <c r="A28" s="130"/>
      <c r="B28" s="72"/>
      <c r="C28" s="72"/>
      <c r="D28" s="85"/>
      <c r="E28" s="94"/>
      <c r="F28" s="85"/>
    </row>
    <row r="29" spans="1:8" s="41" customFormat="1">
      <c r="A29" s="130" t="s">
        <v>59</v>
      </c>
      <c r="B29" s="72"/>
      <c r="C29" s="72"/>
      <c r="D29" s="85"/>
      <c r="E29" s="94"/>
      <c r="F29" s="85"/>
    </row>
    <row r="30" spans="1:8" s="41" customFormat="1">
      <c r="A30" s="95" t="s">
        <v>37</v>
      </c>
      <c r="B30" s="161"/>
      <c r="C30" s="40"/>
      <c r="D30" s="66">
        <v>2654</v>
      </c>
      <c r="E30" s="66"/>
      <c r="F30" s="66">
        <v>2654</v>
      </c>
    </row>
    <row r="31" spans="1:8">
      <c r="A31" s="95" t="s">
        <v>51</v>
      </c>
      <c r="B31" s="161"/>
      <c r="C31" s="40"/>
      <c r="D31" s="66">
        <v>-3575</v>
      </c>
      <c r="E31" s="66"/>
      <c r="F31" s="66">
        <v>-3575</v>
      </c>
    </row>
    <row r="32" spans="1:8">
      <c r="A32" s="95" t="s">
        <v>69</v>
      </c>
      <c r="B32" s="161"/>
      <c r="C32" s="40"/>
      <c r="D32" s="66">
        <v>265</v>
      </c>
      <c r="E32" s="66"/>
      <c r="F32" s="66">
        <v>265</v>
      </c>
    </row>
    <row r="33" spans="1:6">
      <c r="A33" s="95" t="s">
        <v>102</v>
      </c>
      <c r="B33" s="145"/>
      <c r="C33" s="40"/>
      <c r="D33" s="66">
        <v>93449</v>
      </c>
      <c r="E33" s="66"/>
      <c r="F33" s="66">
        <f>76873+88-1</f>
        <v>76960</v>
      </c>
    </row>
    <row r="34" spans="1:6">
      <c r="A34" s="130"/>
      <c r="B34" s="141">
        <v>17</v>
      </c>
      <c r="C34" s="40"/>
      <c r="D34" s="99">
        <f>SUM(D30:D33)</f>
        <v>92793</v>
      </c>
      <c r="E34" s="100"/>
      <c r="F34" s="99">
        <f>SUM(F30:F33)</f>
        <v>76304</v>
      </c>
    </row>
    <row r="35" spans="1:6" ht="8.1" customHeight="1">
      <c r="A35" s="130"/>
      <c r="B35" s="145"/>
      <c r="C35" s="40"/>
      <c r="D35" s="100"/>
      <c r="E35" s="100"/>
      <c r="F35" s="100"/>
    </row>
    <row r="36" spans="1:6">
      <c r="A36" s="132" t="s">
        <v>60</v>
      </c>
      <c r="B36" s="145"/>
      <c r="C36" s="40"/>
      <c r="D36" s="100"/>
      <c r="E36" s="100"/>
      <c r="F36" s="100"/>
    </row>
    <row r="37" spans="1:6">
      <c r="A37" s="132"/>
      <c r="B37" s="145"/>
      <c r="C37" s="40"/>
      <c r="D37" s="100"/>
      <c r="E37" s="100"/>
      <c r="F37" s="100"/>
    </row>
    <row r="38" spans="1:6">
      <c r="A38" s="130" t="s">
        <v>91</v>
      </c>
      <c r="B38" s="161"/>
      <c r="C38" s="40"/>
      <c r="D38" s="100"/>
      <c r="E38" s="100"/>
      <c r="F38" s="100"/>
    </row>
    <row r="39" spans="1:6">
      <c r="A39" s="95" t="s">
        <v>73</v>
      </c>
      <c r="B39" s="161">
        <v>18</v>
      </c>
      <c r="C39" s="40"/>
      <c r="D39" s="101">
        <v>14379</v>
      </c>
      <c r="E39" s="100"/>
      <c r="F39" s="101">
        <v>13553</v>
      </c>
    </row>
    <row r="40" spans="1:6">
      <c r="A40" s="95" t="s">
        <v>117</v>
      </c>
      <c r="B40" s="161">
        <v>19</v>
      </c>
      <c r="C40" s="40"/>
      <c r="D40" s="66">
        <v>85</v>
      </c>
      <c r="E40" s="66"/>
      <c r="F40" s="66">
        <v>85</v>
      </c>
    </row>
    <row r="41" spans="1:6">
      <c r="A41" s="95" t="s">
        <v>64</v>
      </c>
      <c r="B41" s="161">
        <v>20</v>
      </c>
      <c r="C41" s="40"/>
      <c r="D41" s="101">
        <v>156</v>
      </c>
      <c r="E41" s="100"/>
      <c r="F41" s="101">
        <v>156</v>
      </c>
    </row>
    <row r="42" spans="1:6">
      <c r="A42" s="81" t="s">
        <v>97</v>
      </c>
      <c r="B42" s="161"/>
      <c r="C42" s="40"/>
      <c r="D42" s="66">
        <v>1559</v>
      </c>
      <c r="E42" s="66"/>
      <c r="F42" s="66">
        <v>1559</v>
      </c>
    </row>
    <row r="43" spans="1:6">
      <c r="A43" s="82" t="s">
        <v>101</v>
      </c>
      <c r="B43" s="161">
        <v>21</v>
      </c>
      <c r="C43" s="40"/>
      <c r="D43" s="66">
        <v>224</v>
      </c>
      <c r="E43" s="66"/>
      <c r="F43" s="66">
        <v>224</v>
      </c>
    </row>
    <row r="44" spans="1:6">
      <c r="A44" s="92"/>
      <c r="B44" s="161"/>
      <c r="C44" s="40"/>
      <c r="D44" s="99">
        <f>SUM(D39:D43)</f>
        <v>16403</v>
      </c>
      <c r="E44" s="100"/>
      <c r="F44" s="99">
        <f>SUM(F39:F43)</f>
        <v>15577</v>
      </c>
    </row>
    <row r="45" spans="1:6" ht="8.1" customHeight="1">
      <c r="A45" s="130"/>
      <c r="B45" s="145"/>
      <c r="C45" s="40"/>
      <c r="D45" s="100"/>
      <c r="E45" s="100"/>
      <c r="F45" s="100"/>
    </row>
    <row r="46" spans="1:6">
      <c r="A46" s="130" t="s">
        <v>35</v>
      </c>
      <c r="B46" s="145"/>
      <c r="C46" s="134"/>
      <c r="D46" s="92"/>
      <c r="E46" s="92"/>
      <c r="F46" s="92"/>
    </row>
    <row r="47" spans="1:6">
      <c r="A47" s="102" t="s">
        <v>74</v>
      </c>
      <c r="B47" s="141">
        <v>22</v>
      </c>
      <c r="C47" s="134"/>
      <c r="D47" s="66">
        <v>0</v>
      </c>
      <c r="E47" s="92"/>
      <c r="F47" s="66">
        <v>3913</v>
      </c>
    </row>
    <row r="48" spans="1:6">
      <c r="A48" s="102" t="s">
        <v>48</v>
      </c>
      <c r="B48" s="141">
        <v>18</v>
      </c>
      <c r="C48" s="134"/>
      <c r="D48" s="66">
        <v>2633</v>
      </c>
      <c r="E48" s="92"/>
      <c r="F48" s="66">
        <v>8247</v>
      </c>
    </row>
    <row r="49" spans="1:7">
      <c r="A49" s="102" t="s">
        <v>21</v>
      </c>
      <c r="B49" s="141">
        <v>23</v>
      </c>
      <c r="C49" s="73"/>
      <c r="D49" s="66">
        <v>13184</v>
      </c>
      <c r="E49" s="103"/>
      <c r="F49" s="66">
        <v>12941</v>
      </c>
    </row>
    <row r="50" spans="1:7">
      <c r="A50" s="102" t="s">
        <v>22</v>
      </c>
      <c r="B50" s="141">
        <v>24</v>
      </c>
      <c r="C50" s="134"/>
      <c r="D50" s="66">
        <v>6407</v>
      </c>
      <c r="E50" s="92"/>
      <c r="F50" s="66">
        <v>11150</v>
      </c>
    </row>
    <row r="51" spans="1:7">
      <c r="A51" s="102" t="s">
        <v>61</v>
      </c>
      <c r="B51" s="141">
        <v>25</v>
      </c>
      <c r="C51" s="73"/>
      <c r="D51" s="66">
        <v>1617</v>
      </c>
      <c r="E51" s="103"/>
      <c r="F51" s="66">
        <v>1582</v>
      </c>
    </row>
    <row r="52" spans="1:7">
      <c r="A52" s="102" t="s">
        <v>52</v>
      </c>
      <c r="B52" s="141">
        <v>26</v>
      </c>
      <c r="C52" s="73"/>
      <c r="D52" s="66">
        <v>273</v>
      </c>
      <c r="E52" s="103"/>
      <c r="F52" s="66">
        <v>278</v>
      </c>
    </row>
    <row r="53" spans="1:7">
      <c r="A53" s="102" t="s">
        <v>36</v>
      </c>
      <c r="B53" s="141">
        <v>27</v>
      </c>
      <c r="C53" s="73"/>
      <c r="D53" s="66">
        <v>3174</v>
      </c>
      <c r="E53" s="103"/>
      <c r="F53" s="66">
        <v>2525</v>
      </c>
    </row>
    <row r="54" spans="1:7">
      <c r="A54" s="130"/>
      <c r="C54" s="40"/>
      <c r="D54" s="99">
        <f>SUM(D47:D53)</f>
        <v>27288</v>
      </c>
      <c r="E54" s="100"/>
      <c r="F54" s="99">
        <f>SUM(F47:F53)</f>
        <v>40636</v>
      </c>
    </row>
    <row r="55" spans="1:7" ht="8.1" customHeight="1">
      <c r="A55" s="135"/>
      <c r="B55" s="145"/>
      <c r="C55" s="40"/>
      <c r="D55" s="189"/>
      <c r="E55" s="100"/>
      <c r="F55" s="189"/>
    </row>
    <row r="56" spans="1:7" ht="15.75" thickBot="1">
      <c r="A56" s="130" t="s">
        <v>18</v>
      </c>
      <c r="B56" s="145"/>
      <c r="C56" s="40"/>
      <c r="D56" s="104">
        <f>D34+D44+D54</f>
        <v>136484</v>
      </c>
      <c r="E56" s="100"/>
      <c r="F56" s="104">
        <f>F34+F44+F54</f>
        <v>132517</v>
      </c>
    </row>
    <row r="57" spans="1:7" ht="8.1" customHeight="1" thickTop="1">
      <c r="A57" s="95"/>
      <c r="B57" s="145"/>
      <c r="C57" s="73"/>
      <c r="D57" s="92"/>
      <c r="E57" s="92"/>
      <c r="F57" s="92"/>
    </row>
    <row r="58" spans="1:7">
      <c r="A58" s="78"/>
      <c r="C58" s="73"/>
    </row>
    <row r="59" spans="1:7">
      <c r="A59" s="216"/>
      <c r="C59" s="73"/>
    </row>
    <row r="60" spans="1:7">
      <c r="A60" s="206"/>
      <c r="C60" s="73"/>
    </row>
    <row r="61" spans="1:7">
      <c r="A61" s="244"/>
      <c r="C61" s="73"/>
    </row>
    <row r="62" spans="1:7" s="157" customFormat="1">
      <c r="A62" s="159"/>
      <c r="B62" s="141"/>
      <c r="C62" s="160"/>
      <c r="D62" s="160"/>
      <c r="E62" s="41"/>
      <c r="F62" s="160"/>
      <c r="G62" s="41"/>
    </row>
    <row r="63" spans="1:7" s="157" customFormat="1">
      <c r="A63" s="193"/>
      <c r="B63" s="160"/>
      <c r="C63" s="160"/>
      <c r="D63" s="160"/>
      <c r="E63" s="41"/>
      <c r="F63" s="160"/>
      <c r="G63" s="41"/>
    </row>
    <row r="64" spans="1:7" s="157" customFormat="1">
      <c r="A64" s="159"/>
      <c r="B64" s="160"/>
      <c r="C64" s="160"/>
      <c r="D64" s="160"/>
      <c r="E64" s="41"/>
      <c r="F64" s="160"/>
      <c r="G64" s="41"/>
    </row>
    <row r="65" spans="1:7" s="157" customFormat="1">
      <c r="A65" s="159"/>
      <c r="B65" s="160"/>
      <c r="C65" s="160"/>
      <c r="D65" s="160"/>
      <c r="E65" s="41"/>
      <c r="F65" s="160"/>
      <c r="G65" s="41"/>
    </row>
    <row r="66" spans="1:7" s="41" customFormat="1">
      <c r="A66" s="78"/>
      <c r="B66" s="160"/>
      <c r="C66" s="73"/>
    </row>
    <row r="67" spans="1:7" ht="8.1" customHeight="1">
      <c r="A67" s="95"/>
      <c r="C67" s="73"/>
      <c r="D67" s="92"/>
      <c r="E67" s="92"/>
      <c r="F67" s="92"/>
    </row>
    <row r="68" spans="1:7" ht="8.1" customHeight="1">
      <c r="A68" s="95"/>
      <c r="D68" s="92"/>
      <c r="E68" s="92"/>
      <c r="F68" s="92"/>
    </row>
    <row r="69" spans="1:7">
      <c r="A69" s="138" t="s">
        <v>112</v>
      </c>
      <c r="B69" s="140" t="s">
        <v>108</v>
      </c>
      <c r="D69" s="140"/>
      <c r="E69" s="72"/>
      <c r="F69" s="28"/>
      <c r="G69" s="141"/>
    </row>
    <row r="70" spans="1:7">
      <c r="A70" s="164" t="s">
        <v>104</v>
      </c>
      <c r="C70" s="155"/>
      <c r="D70" s="141"/>
      <c r="E70" s="73"/>
      <c r="F70" s="107" t="s">
        <v>85</v>
      </c>
      <c r="G70" s="29"/>
    </row>
    <row r="71" spans="1:7">
      <c r="A71" s="138"/>
      <c r="D71" s="139"/>
      <c r="E71" s="68"/>
      <c r="F71" s="139"/>
    </row>
    <row r="72" spans="1:7">
      <c r="A72" s="92"/>
      <c r="D72" s="92"/>
      <c r="E72" s="92"/>
      <c r="F72" s="92"/>
    </row>
    <row r="73" spans="1:7">
      <c r="A73" s="92"/>
      <c r="B73" s="92"/>
      <c r="D73" s="92"/>
      <c r="E73" s="92"/>
      <c r="F73" s="92"/>
    </row>
    <row r="74" spans="1:7">
      <c r="A74" s="168"/>
      <c r="B74" s="92"/>
      <c r="D74" s="92"/>
      <c r="E74" s="92"/>
      <c r="F74" s="92"/>
    </row>
    <row r="75" spans="1:7">
      <c r="A75" s="165"/>
      <c r="B75" s="92"/>
      <c r="D75" s="92"/>
      <c r="E75" s="92"/>
      <c r="F75" s="92"/>
    </row>
    <row r="76" spans="1:7">
      <c r="A76" s="92"/>
      <c r="C76" s="17"/>
      <c r="D76" s="92"/>
      <c r="E76" s="92"/>
      <c r="F76" s="92"/>
    </row>
    <row r="77" spans="1:7">
      <c r="A77" s="92"/>
      <c r="B77" s="146"/>
      <c r="C77" s="17"/>
      <c r="D77" s="92"/>
      <c r="E77" s="92"/>
      <c r="F77" s="92"/>
    </row>
    <row r="78" spans="1:7">
      <c r="A78" s="92"/>
      <c r="B78" s="146"/>
      <c r="C78" s="17"/>
      <c r="D78" s="92"/>
      <c r="E78" s="92"/>
      <c r="F78" s="92"/>
    </row>
    <row r="79" spans="1:7">
      <c r="A79" s="92"/>
      <c r="B79" s="146"/>
      <c r="C79" s="17"/>
      <c r="D79" s="92"/>
      <c r="E79" s="92"/>
      <c r="F79" s="92"/>
    </row>
    <row r="80" spans="1:7">
      <c r="A80" s="92"/>
      <c r="B80" s="146"/>
      <c r="C80" s="17"/>
      <c r="D80" s="92"/>
      <c r="E80" s="92"/>
      <c r="F80" s="92"/>
    </row>
    <row r="81" spans="1:6">
      <c r="A81" s="92"/>
      <c r="B81" s="146"/>
      <c r="C81" s="17"/>
      <c r="D81" s="92"/>
      <c r="E81" s="92"/>
      <c r="F81" s="92"/>
    </row>
    <row r="82" spans="1:6">
      <c r="A82" s="92"/>
      <c r="B82" s="146"/>
      <c r="C82" s="17"/>
      <c r="D82" s="92"/>
      <c r="E82" s="92"/>
      <c r="F82" s="92"/>
    </row>
    <row r="83" spans="1:6">
      <c r="A83" s="92"/>
      <c r="B83" s="146"/>
      <c r="C83" s="17"/>
      <c r="D83" s="92"/>
      <c r="E83" s="92"/>
      <c r="F83" s="92"/>
    </row>
    <row r="84" spans="1:6">
      <c r="A84" s="92"/>
      <c r="B84" s="146"/>
      <c r="C84" s="17"/>
      <c r="D84" s="92"/>
      <c r="E84" s="92"/>
      <c r="F84" s="92"/>
    </row>
    <row r="85" spans="1:6">
      <c r="A85" s="92"/>
      <c r="B85" s="146"/>
      <c r="C85" s="17"/>
      <c r="D85" s="92"/>
      <c r="E85" s="92"/>
      <c r="F85" s="92"/>
    </row>
    <row r="86" spans="1:6">
      <c r="A86" s="92"/>
      <c r="B86" s="146"/>
      <c r="C86" s="17"/>
      <c r="D86" s="92"/>
      <c r="E86" s="92"/>
      <c r="F86" s="92"/>
    </row>
    <row r="87" spans="1:6">
      <c r="A87" s="92"/>
      <c r="B87" s="146"/>
      <c r="C87" s="17"/>
      <c r="D87" s="92"/>
      <c r="E87" s="92"/>
      <c r="F87" s="92"/>
    </row>
    <row r="88" spans="1:6">
      <c r="A88" s="92"/>
      <c r="B88" s="146"/>
      <c r="C88" s="17"/>
      <c r="D88" s="92"/>
      <c r="E88" s="92"/>
      <c r="F88" s="92"/>
    </row>
    <row r="89" spans="1:6">
      <c r="A89" s="92"/>
      <c r="B89" s="146"/>
      <c r="C89" s="17"/>
      <c r="D89" s="92"/>
      <c r="E89" s="92"/>
      <c r="F89" s="92"/>
    </row>
    <row r="90" spans="1:6">
      <c r="A90" s="92"/>
      <c r="B90" s="146"/>
      <c r="C90" s="17"/>
      <c r="D90" s="92"/>
      <c r="E90" s="92"/>
      <c r="F90" s="92"/>
    </row>
    <row r="91" spans="1:6">
      <c r="A91" s="92"/>
      <c r="B91" s="146"/>
      <c r="C91" s="17"/>
      <c r="D91" s="92"/>
      <c r="E91" s="92"/>
      <c r="F91" s="92"/>
    </row>
    <row r="92" spans="1:6">
      <c r="A92" s="92"/>
      <c r="B92" s="146"/>
      <c r="C92" s="17"/>
      <c r="D92" s="92"/>
      <c r="E92" s="92"/>
      <c r="F92" s="92"/>
    </row>
    <row r="93" spans="1:6">
      <c r="A93" s="92"/>
      <c r="B93" s="146"/>
      <c r="C93" s="17"/>
      <c r="D93" s="92"/>
      <c r="E93" s="92"/>
      <c r="F93" s="92"/>
    </row>
    <row r="94" spans="1:6">
      <c r="A94" s="92"/>
      <c r="B94" s="146"/>
      <c r="C94" s="17"/>
      <c r="D94" s="92"/>
      <c r="E94" s="92"/>
      <c r="F94" s="92"/>
    </row>
    <row r="95" spans="1:6">
      <c r="A95" s="92"/>
      <c r="B95" s="146"/>
      <c r="C95" s="17"/>
      <c r="D95" s="92"/>
      <c r="E95" s="92"/>
      <c r="F95" s="92"/>
    </row>
    <row r="96" spans="1:6">
      <c r="A96" s="92"/>
      <c r="B96" s="146"/>
      <c r="C96" s="17"/>
      <c r="D96" s="92"/>
      <c r="E96" s="92"/>
      <c r="F96" s="92"/>
    </row>
    <row r="97" spans="1:6">
      <c r="A97" s="92"/>
      <c r="B97" s="146"/>
      <c r="C97" s="17"/>
      <c r="D97" s="92"/>
      <c r="E97" s="92"/>
      <c r="F97" s="92"/>
    </row>
    <row r="98" spans="1:6">
      <c r="A98" s="92"/>
      <c r="B98" s="146"/>
      <c r="C98" s="17"/>
      <c r="D98" s="92"/>
      <c r="E98" s="92"/>
      <c r="F98" s="92"/>
    </row>
    <row r="99" spans="1:6">
      <c r="A99" s="92"/>
      <c r="B99" s="146"/>
      <c r="C99" s="17"/>
      <c r="D99" s="92"/>
      <c r="E99" s="92"/>
      <c r="F99" s="92"/>
    </row>
    <row r="100" spans="1:6">
      <c r="A100" s="92"/>
      <c r="B100" s="146"/>
      <c r="C100" s="17"/>
      <c r="D100" s="92"/>
      <c r="E100" s="92"/>
      <c r="F100" s="92"/>
    </row>
    <row r="101" spans="1:6">
      <c r="A101" s="92"/>
      <c r="B101" s="146"/>
      <c r="C101" s="17"/>
      <c r="D101" s="92"/>
      <c r="E101" s="92"/>
      <c r="F101" s="92"/>
    </row>
    <row r="102" spans="1:6">
      <c r="A102" s="92"/>
      <c r="B102" s="146"/>
      <c r="C102" s="17"/>
      <c r="D102" s="92"/>
      <c r="E102" s="92"/>
      <c r="F102" s="92"/>
    </row>
    <row r="103" spans="1:6">
      <c r="A103" s="92"/>
      <c r="B103" s="146"/>
      <c r="C103" s="17"/>
      <c r="D103" s="92"/>
      <c r="E103" s="92"/>
      <c r="F103" s="92"/>
    </row>
    <row r="104" spans="1:6">
      <c r="A104" s="92"/>
      <c r="B104" s="146"/>
      <c r="C104" s="17"/>
      <c r="D104" s="92"/>
      <c r="E104" s="92"/>
      <c r="F104" s="92"/>
    </row>
    <row r="105" spans="1:6">
      <c r="B105" s="146"/>
      <c r="C105" s="13"/>
    </row>
    <row r="106" spans="1:6">
      <c r="B106" s="147"/>
      <c r="C106" s="13"/>
    </row>
    <row r="107" spans="1:6">
      <c r="B107" s="147"/>
      <c r="C107" s="13"/>
    </row>
    <row r="108" spans="1:6">
      <c r="B108" s="147"/>
    </row>
  </sheetData>
  <mergeCells count="3">
    <mergeCell ref="B6:B7"/>
    <mergeCell ref="D6:D7"/>
    <mergeCell ref="F6:F7"/>
  </mergeCells>
  <phoneticPr fontId="0" type="noConversion"/>
  <pageMargins left="0.97" right="0.35433070866141703" top="0.59055118110236204" bottom="0.27559055118110198" header="0.39370078740157499" footer="0.15748031496063"/>
  <pageSetup paperSize="9" scale="75" orientation="portrait" blackAndWhite="1" useFirstPageNumber="1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4"/>
  <sheetViews>
    <sheetView view="pageBreakPreview" topLeftCell="A4" zoomScaleNormal="100" zoomScaleSheetLayoutView="160" workbookViewId="0">
      <selection activeCell="C34" sqref="C34"/>
    </sheetView>
  </sheetViews>
  <sheetFormatPr defaultColWidth="0" defaultRowHeight="15.75"/>
  <cols>
    <col min="1" max="1" width="70.28515625" style="27" customWidth="1"/>
    <col min="2" max="2" width="10.7109375" style="152" customWidth="1"/>
    <col min="3" max="3" width="17.7109375" style="11" customWidth="1"/>
    <col min="4" max="4" width="2.28515625" style="5" customWidth="1"/>
    <col min="5" max="5" width="17.7109375" style="11" customWidth="1"/>
    <col min="6" max="6" width="2" style="5" customWidth="1"/>
    <col min="7" max="7" width="23.85546875" style="4" hidden="1" customWidth="1"/>
    <col min="8" max="8" width="10.5703125" style="4" hidden="1" customWidth="1"/>
    <col min="9" max="9" width="13.28515625" style="4" hidden="1" customWidth="1"/>
    <col min="10" max="11" width="9.140625" style="4" hidden="1" customWidth="1"/>
    <col min="12" max="16384" width="7.85546875" style="4" hidden="1"/>
  </cols>
  <sheetData>
    <row r="1" spans="1:11" s="1" customFormat="1" ht="15">
      <c r="A1" s="262" t="str">
        <f>'Cover '!D1</f>
        <v>НЕОХИМ АД</v>
      </c>
      <c r="B1" s="263"/>
      <c r="C1" s="263"/>
      <c r="D1" s="263"/>
      <c r="E1" s="263"/>
      <c r="F1" s="22"/>
      <c r="G1" s="23"/>
    </row>
    <row r="2" spans="1:11" s="2" customFormat="1" ht="15">
      <c r="A2" s="264" t="s">
        <v>79</v>
      </c>
      <c r="B2" s="265"/>
      <c r="C2" s="265"/>
      <c r="D2" s="265"/>
      <c r="E2" s="265"/>
      <c r="F2" s="22"/>
    </row>
    <row r="3" spans="1:11" s="2" customFormat="1" ht="15">
      <c r="A3" s="166" t="str">
        <f>SCI!A3</f>
        <v>към 30 септември 2016 година</v>
      </c>
      <c r="B3" s="22"/>
      <c r="C3" s="22"/>
      <c r="D3" s="22"/>
      <c r="E3" s="22"/>
      <c r="F3" s="22"/>
    </row>
    <row r="4" spans="1:11" s="2" customFormat="1" ht="15">
      <c r="A4" s="167"/>
      <c r="B4" s="22"/>
      <c r="C4" s="22"/>
      <c r="D4" s="22"/>
      <c r="E4" s="22"/>
      <c r="F4" s="22"/>
    </row>
    <row r="5" spans="1:11" ht="20.25" customHeight="1">
      <c r="A5" s="105"/>
      <c r="B5" s="148" t="s">
        <v>4</v>
      </c>
      <c r="C5" s="257" t="s">
        <v>140</v>
      </c>
      <c r="D5" s="106"/>
      <c r="E5" s="257" t="s">
        <v>141</v>
      </c>
      <c r="F5" s="3"/>
      <c r="G5" s="24"/>
    </row>
    <row r="6" spans="1:11" ht="20.25">
      <c r="A6" s="205"/>
      <c r="B6" s="149"/>
      <c r="C6" s="258"/>
      <c r="D6" s="106"/>
      <c r="E6" s="258"/>
      <c r="F6" s="3"/>
      <c r="G6" s="24"/>
    </row>
    <row r="7" spans="1:11" ht="10.5" customHeight="1">
      <c r="A7" s="105"/>
      <c r="B7" s="149"/>
      <c r="C7" s="80"/>
      <c r="D7" s="106"/>
      <c r="E7" s="80"/>
      <c r="F7" s="3"/>
      <c r="G7" s="24"/>
    </row>
    <row r="8" spans="1:11" ht="15">
      <c r="A8" s="109" t="s">
        <v>13</v>
      </c>
      <c r="B8" s="5"/>
      <c r="C8" s="8"/>
      <c r="D8" s="110"/>
      <c r="E8" s="8"/>
      <c r="F8" s="6"/>
      <c r="G8" s="6"/>
      <c r="H8" s="7" t="e">
        <f>+E8+G8+#REF!</f>
        <v>#REF!</v>
      </c>
      <c r="I8" s="7">
        <f>+E8+G8</f>
        <v>0</v>
      </c>
    </row>
    <row r="9" spans="1:11" ht="15">
      <c r="A9" s="111" t="s">
        <v>5</v>
      </c>
      <c r="B9" s="5"/>
      <c r="C9" s="8">
        <v>190335</v>
      </c>
      <c r="D9" s="110"/>
      <c r="E9" s="8">
        <v>241071</v>
      </c>
      <c r="F9" s="6"/>
      <c r="G9" s="6"/>
      <c r="H9" s="7">
        <f>+E9+G9</f>
        <v>241071</v>
      </c>
    </row>
    <row r="10" spans="1:11" ht="15">
      <c r="A10" s="111" t="s">
        <v>6</v>
      </c>
      <c r="B10" s="5"/>
      <c r="C10" s="8">
        <v>-153242</v>
      </c>
      <c r="D10" s="110"/>
      <c r="E10" s="8">
        <v>-216395</v>
      </c>
      <c r="F10" s="6"/>
      <c r="G10" s="6"/>
      <c r="H10" s="7">
        <f>+E10+G10</f>
        <v>-216395</v>
      </c>
      <c r="K10" s="7" t="e">
        <f>+E10+#REF!</f>
        <v>#REF!</v>
      </c>
    </row>
    <row r="11" spans="1:11" ht="15">
      <c r="A11" s="111" t="s">
        <v>44</v>
      </c>
      <c r="B11" s="5"/>
      <c r="C11" s="8">
        <v>-17518</v>
      </c>
      <c r="D11" s="110"/>
      <c r="E11" s="8">
        <v>-15376</v>
      </c>
      <c r="F11" s="6"/>
      <c r="G11" s="6"/>
      <c r="H11" s="7"/>
      <c r="K11" s="7"/>
    </row>
    <row r="12" spans="1:11" s="9" customFormat="1" ht="15">
      <c r="A12" s="111" t="s">
        <v>93</v>
      </c>
      <c r="B12" s="150"/>
      <c r="C12" s="8">
        <v>5238</v>
      </c>
      <c r="D12" s="110"/>
      <c r="E12" s="8">
        <v>17954</v>
      </c>
      <c r="F12" s="6"/>
      <c r="G12" s="6"/>
      <c r="H12" s="7"/>
    </row>
    <row r="13" spans="1:11" s="9" customFormat="1" ht="15">
      <c r="A13" s="111" t="s">
        <v>99</v>
      </c>
      <c r="B13" s="150"/>
      <c r="C13" s="8">
        <v>-2424</v>
      </c>
      <c r="D13" s="110"/>
      <c r="E13" s="8">
        <v>-598</v>
      </c>
      <c r="F13" s="6"/>
      <c r="G13" s="6"/>
      <c r="H13" s="7"/>
    </row>
    <row r="14" spans="1:11" s="9" customFormat="1" ht="15">
      <c r="A14" s="111" t="s">
        <v>131</v>
      </c>
      <c r="B14" s="150"/>
      <c r="C14" s="8">
        <v>-1110</v>
      </c>
      <c r="D14" s="110"/>
      <c r="E14" s="8">
        <v>0</v>
      </c>
      <c r="F14" s="6"/>
      <c r="G14" s="6"/>
      <c r="H14" s="7"/>
    </row>
    <row r="15" spans="1:11" s="9" customFormat="1" ht="15">
      <c r="A15" s="111" t="s">
        <v>46</v>
      </c>
      <c r="B15" s="150"/>
      <c r="C15" s="8">
        <v>-295</v>
      </c>
      <c r="D15" s="110"/>
      <c r="E15" s="8">
        <v>-718</v>
      </c>
      <c r="F15" s="6"/>
      <c r="G15" s="6"/>
      <c r="H15" s="7"/>
    </row>
    <row r="16" spans="1:11" s="9" customFormat="1" ht="15">
      <c r="A16" s="111" t="s">
        <v>143</v>
      </c>
      <c r="B16" s="150"/>
      <c r="C16" s="8">
        <v>0</v>
      </c>
      <c r="D16" s="110"/>
      <c r="E16" s="8">
        <v>1</v>
      </c>
      <c r="F16" s="6"/>
      <c r="G16" s="6"/>
      <c r="H16" s="7"/>
    </row>
    <row r="17" spans="1:9" s="9" customFormat="1" ht="15">
      <c r="A17" s="111" t="s">
        <v>98</v>
      </c>
      <c r="B17" s="150"/>
      <c r="C17" s="8">
        <v>-714</v>
      </c>
      <c r="D17" s="110"/>
      <c r="E17" s="8">
        <v>-546</v>
      </c>
      <c r="F17" s="6"/>
      <c r="G17" s="6"/>
      <c r="H17" s="7"/>
    </row>
    <row r="18" spans="1:9" s="9" customFormat="1" ht="15">
      <c r="A18" s="109" t="s">
        <v>130</v>
      </c>
      <c r="B18" s="150"/>
      <c r="C18" s="112">
        <f>SUM(C9:C17)</f>
        <v>20270</v>
      </c>
      <c r="D18" s="113"/>
      <c r="E18" s="112">
        <f>SUM(E9:E17)</f>
        <v>25393</v>
      </c>
      <c r="F18" s="6"/>
      <c r="G18" s="6"/>
      <c r="H18" s="7">
        <f>+E18+G18</f>
        <v>25393</v>
      </c>
    </row>
    <row r="19" spans="1:9" ht="15">
      <c r="A19" s="111"/>
      <c r="B19" s="5"/>
      <c r="C19" s="8"/>
      <c r="D19" s="110"/>
      <c r="E19" s="8"/>
      <c r="F19" s="6"/>
      <c r="G19" s="6"/>
      <c r="H19" s="7"/>
    </row>
    <row r="20" spans="1:9" ht="15">
      <c r="A20" s="109" t="s">
        <v>14</v>
      </c>
      <c r="B20" s="5"/>
      <c r="C20" s="8"/>
      <c r="D20" s="110"/>
      <c r="E20" s="8"/>
      <c r="F20" s="6"/>
      <c r="G20" s="6"/>
      <c r="H20" s="7"/>
    </row>
    <row r="21" spans="1:9" ht="15">
      <c r="A21" s="111" t="s">
        <v>33</v>
      </c>
      <c r="B21" s="5"/>
      <c r="C21" s="8">
        <v>-3986</v>
      </c>
      <c r="D21" s="110"/>
      <c r="E21" s="8">
        <v>-3315</v>
      </c>
      <c r="F21" s="6"/>
      <c r="G21" s="6"/>
      <c r="H21" s="7"/>
    </row>
    <row r="22" spans="1:9" ht="15">
      <c r="A22" s="111" t="s">
        <v>32</v>
      </c>
      <c r="B22" s="5"/>
      <c r="C22" s="8">
        <v>298</v>
      </c>
      <c r="D22" s="110"/>
      <c r="E22" s="8">
        <v>129</v>
      </c>
      <c r="F22" s="6"/>
      <c r="G22" s="6"/>
      <c r="H22" s="7"/>
    </row>
    <row r="23" spans="1:9" ht="15">
      <c r="A23" s="111" t="s">
        <v>144</v>
      </c>
      <c r="B23" s="5"/>
      <c r="C23" s="8">
        <v>0</v>
      </c>
      <c r="D23" s="110"/>
      <c r="E23" s="8">
        <v>20</v>
      </c>
      <c r="F23" s="6"/>
      <c r="G23" s="6"/>
      <c r="H23" s="7"/>
    </row>
    <row r="24" spans="1:9" ht="17.25" customHeight="1">
      <c r="A24" s="109" t="s">
        <v>118</v>
      </c>
      <c r="B24" s="5"/>
      <c r="C24" s="112">
        <f>SUM(C21:C23)</f>
        <v>-3688</v>
      </c>
      <c r="D24" s="113"/>
      <c r="E24" s="112">
        <f>SUM(E21:E23)</f>
        <v>-3166</v>
      </c>
      <c r="F24" s="6"/>
      <c r="G24" s="6"/>
      <c r="H24" s="7"/>
    </row>
    <row r="25" spans="1:9" ht="15">
      <c r="A25" s="111"/>
      <c r="B25" s="5"/>
      <c r="C25" s="8"/>
      <c r="D25" s="110"/>
      <c r="E25" s="8"/>
      <c r="F25" s="6"/>
      <c r="G25" s="6"/>
      <c r="H25" s="7"/>
    </row>
    <row r="26" spans="1:9" ht="15">
      <c r="A26" s="114" t="s">
        <v>15</v>
      </c>
      <c r="B26" s="5"/>
      <c r="C26" s="115"/>
      <c r="D26" s="116"/>
      <c r="E26" s="115"/>
      <c r="F26" s="25"/>
      <c r="G26" s="6"/>
      <c r="H26" s="7"/>
      <c r="I26" s="7"/>
    </row>
    <row r="27" spans="1:9" ht="15">
      <c r="A27" s="111" t="s">
        <v>49</v>
      </c>
      <c r="B27" s="5"/>
      <c r="C27" s="190">
        <v>92470</v>
      </c>
      <c r="D27" s="110"/>
      <c r="E27" s="190">
        <v>145710</v>
      </c>
      <c r="F27" s="25"/>
      <c r="G27" s="6"/>
      <c r="H27" s="7"/>
      <c r="I27" s="7"/>
    </row>
    <row r="28" spans="1:9" ht="15">
      <c r="A28" s="111" t="s">
        <v>50</v>
      </c>
      <c r="B28" s="5"/>
      <c r="C28" s="8">
        <v>-96420</v>
      </c>
      <c r="D28" s="110"/>
      <c r="E28" s="8">
        <v>-160680</v>
      </c>
      <c r="F28" s="25"/>
      <c r="G28" s="6"/>
      <c r="H28" s="7"/>
      <c r="I28" s="7"/>
    </row>
    <row r="29" spans="1:9" ht="15">
      <c r="A29" s="111" t="s">
        <v>43</v>
      </c>
      <c r="B29" s="5"/>
      <c r="C29" s="8">
        <v>850</v>
      </c>
      <c r="D29" s="110"/>
      <c r="E29" s="8">
        <v>1410</v>
      </c>
      <c r="F29" s="6"/>
      <c r="G29" s="6"/>
      <c r="H29" s="7"/>
      <c r="I29" s="7"/>
    </row>
    <row r="30" spans="1:9" ht="15">
      <c r="A30" s="111" t="s">
        <v>53</v>
      </c>
      <c r="B30" s="5"/>
      <c r="C30" s="8">
        <v>-5601</v>
      </c>
      <c r="D30" s="110"/>
      <c r="E30" s="8">
        <v>-5116</v>
      </c>
      <c r="F30" s="6"/>
      <c r="G30" s="6"/>
      <c r="H30" s="7"/>
      <c r="I30" s="7"/>
    </row>
    <row r="31" spans="1:9" ht="15">
      <c r="A31" s="111" t="s">
        <v>42</v>
      </c>
      <c r="B31" s="5"/>
      <c r="C31" s="8">
        <v>-725</v>
      </c>
      <c r="D31" s="110"/>
      <c r="E31" s="8">
        <v>-950</v>
      </c>
      <c r="F31" s="6"/>
      <c r="G31" s="6"/>
      <c r="H31" s="7"/>
      <c r="I31" s="7"/>
    </row>
    <row r="32" spans="1:9" ht="15">
      <c r="A32" s="111" t="s">
        <v>16</v>
      </c>
      <c r="B32" s="5"/>
      <c r="C32" s="8">
        <v>-57</v>
      </c>
      <c r="E32" s="8">
        <v>-55</v>
      </c>
      <c r="F32" s="6"/>
      <c r="G32" s="6"/>
      <c r="H32" s="7"/>
      <c r="I32" s="7"/>
    </row>
    <row r="33" spans="1:9" ht="15">
      <c r="A33" s="111" t="s">
        <v>146</v>
      </c>
      <c r="B33" s="5"/>
      <c r="C33" s="8">
        <v>-1953</v>
      </c>
      <c r="E33" s="8">
        <v>0</v>
      </c>
      <c r="F33" s="6"/>
      <c r="G33" s="6"/>
      <c r="H33" s="7"/>
      <c r="I33" s="7"/>
    </row>
    <row r="34" spans="1:9" ht="15">
      <c r="A34" s="109" t="s">
        <v>119</v>
      </c>
      <c r="B34" s="5"/>
      <c r="C34" s="112">
        <f>SUM(C27:C33)</f>
        <v>-11436</v>
      </c>
      <c r="D34" s="118"/>
      <c r="E34" s="112">
        <f>SUM(E27:E33)</f>
        <v>-19681</v>
      </c>
      <c r="F34" s="10"/>
    </row>
    <row r="35" spans="1:9" ht="15">
      <c r="A35" s="119"/>
      <c r="B35" s="5"/>
      <c r="C35" s="8"/>
      <c r="E35" s="8"/>
    </row>
    <row r="36" spans="1:9" s="9" customFormat="1" ht="15" customHeight="1">
      <c r="A36" s="49" t="s">
        <v>115</v>
      </c>
      <c r="B36" s="150"/>
      <c r="C36" s="120">
        <f>SUM(C18,C24,C34)</f>
        <v>5146</v>
      </c>
      <c r="D36" s="120"/>
      <c r="E36" s="120">
        <f>SUM(E18,E24,E34)</f>
        <v>2546</v>
      </c>
      <c r="F36" s="26"/>
    </row>
    <row r="37" spans="1:9" ht="15">
      <c r="A37" s="119"/>
      <c r="B37" s="5"/>
      <c r="C37" s="8"/>
      <c r="E37" s="8"/>
    </row>
    <row r="38" spans="1:9" s="47" customFormat="1" ht="15">
      <c r="A38" s="119" t="s">
        <v>41</v>
      </c>
      <c r="B38" s="46"/>
      <c r="C38" s="117">
        <v>560</v>
      </c>
      <c r="D38" s="121"/>
      <c r="E38" s="117">
        <v>246</v>
      </c>
      <c r="F38" s="46"/>
    </row>
    <row r="39" spans="1:9" s="47" customFormat="1" ht="15">
      <c r="A39" s="119"/>
      <c r="B39" s="46"/>
      <c r="C39" s="117"/>
      <c r="D39" s="46"/>
      <c r="E39" s="117"/>
      <c r="F39" s="46"/>
    </row>
    <row r="40" spans="1:9" s="48" customFormat="1" ht="15" thickBot="1">
      <c r="A40" s="49" t="s">
        <v>142</v>
      </c>
      <c r="B40" s="151">
        <v>16</v>
      </c>
      <c r="C40" s="122">
        <f>SUM(C36,C38)</f>
        <v>5706</v>
      </c>
      <c r="D40" s="122"/>
      <c r="E40" s="122">
        <f>SUM(E36,E38)</f>
        <v>2792</v>
      </c>
      <c r="F40" s="45"/>
    </row>
    <row r="41" spans="1:9" s="48" customFormat="1" ht="15" thickTop="1">
      <c r="A41" s="123"/>
      <c r="B41" s="151"/>
      <c r="C41" s="71"/>
      <c r="D41" s="113"/>
      <c r="E41" s="71"/>
      <c r="F41" s="45"/>
    </row>
    <row r="42" spans="1:9" s="185" customFormat="1" ht="15">
      <c r="A42" s="244"/>
      <c r="B42" s="182"/>
      <c r="C42" s="183"/>
      <c r="D42" s="184"/>
      <c r="E42" s="183"/>
      <c r="F42" s="184"/>
    </row>
    <row r="43" spans="1:9" ht="15">
      <c r="A43" s="216"/>
      <c r="B43" s="30"/>
      <c r="C43" s="36"/>
      <c r="D43" s="53"/>
      <c r="E43" s="36"/>
    </row>
    <row r="44" spans="1:9" ht="15">
      <c r="A44" s="193"/>
      <c r="B44" s="30"/>
      <c r="C44" s="72"/>
      <c r="D44" s="72"/>
      <c r="E44" s="72"/>
    </row>
    <row r="45" spans="1:9" s="158" customFormat="1" ht="15">
      <c r="A45" s="159"/>
      <c r="B45" s="160"/>
      <c r="C45" s="160"/>
      <c r="D45" s="160"/>
      <c r="E45" s="160"/>
      <c r="F45" s="5"/>
    </row>
    <row r="46" spans="1:9" s="158" customFormat="1" ht="15">
      <c r="A46" s="4"/>
      <c r="B46" s="160"/>
      <c r="C46" s="160"/>
      <c r="D46" s="160"/>
      <c r="E46" s="160"/>
      <c r="F46" s="5"/>
    </row>
    <row r="47" spans="1:9" ht="15">
      <c r="A47" s="159"/>
      <c r="B47" s="160"/>
      <c r="C47" s="160"/>
      <c r="D47" s="160"/>
      <c r="E47" s="160"/>
    </row>
    <row r="48" spans="1:9">
      <c r="B48" s="160"/>
      <c r="C48" s="160"/>
      <c r="D48" s="160"/>
      <c r="E48" s="160"/>
    </row>
    <row r="49" spans="1:6">
      <c r="B49" s="72"/>
      <c r="C49" s="72"/>
      <c r="D49" s="30"/>
      <c r="E49" s="72"/>
    </row>
    <row r="50" spans="1:6" ht="15">
      <c r="A50" s="138" t="s">
        <v>112</v>
      </c>
      <c r="B50" s="138" t="s">
        <v>108</v>
      </c>
      <c r="E50" s="68"/>
    </row>
    <row r="51" spans="1:6" ht="15">
      <c r="A51" s="164" t="s">
        <v>40</v>
      </c>
      <c r="B51" s="73"/>
      <c r="F51" s="55" t="s">
        <v>85</v>
      </c>
    </row>
    <row r="52" spans="1:6" ht="15">
      <c r="A52" s="91"/>
      <c r="B52" s="141"/>
      <c r="C52" s="73"/>
      <c r="D52" s="92"/>
      <c r="E52" s="73"/>
      <c r="F52" s="41"/>
    </row>
    <row r="53" spans="1:6" ht="15">
      <c r="A53" s="92"/>
      <c r="B53" s="141"/>
      <c r="C53" s="73"/>
      <c r="D53" s="92"/>
      <c r="E53" s="73"/>
      <c r="F53" s="41"/>
    </row>
    <row r="54" spans="1:6" ht="15">
      <c r="A54" s="41"/>
      <c r="B54" s="141"/>
      <c r="C54" s="73"/>
      <c r="D54" s="41"/>
      <c r="E54" s="73"/>
      <c r="F54" s="41"/>
    </row>
    <row r="55" spans="1:6" ht="15" customHeight="1">
      <c r="A55" s="261"/>
      <c r="B55" s="261"/>
      <c r="C55" s="261"/>
      <c r="D55" s="261"/>
      <c r="E55" s="261"/>
      <c r="F55" s="261"/>
    </row>
    <row r="56" spans="1:6" ht="15">
      <c r="A56" s="175"/>
    </row>
    <row r="57" spans="1:6" ht="15">
      <c r="A57" s="176"/>
    </row>
    <row r="58" spans="1:6" ht="15">
      <c r="A58" s="177"/>
    </row>
    <row r="59" spans="1:6" ht="15">
      <c r="A59" s="178"/>
    </row>
    <row r="60" spans="1:6" ht="15">
      <c r="A60" s="179"/>
    </row>
    <row r="61" spans="1:6" ht="15">
      <c r="A61" s="180"/>
    </row>
    <row r="62" spans="1:6" ht="15">
      <c r="A62" s="179"/>
    </row>
    <row r="63" spans="1:6" ht="15">
      <c r="A63" s="181"/>
    </row>
    <row r="64" spans="1:6" ht="15">
      <c r="A64" s="181"/>
    </row>
  </sheetData>
  <mergeCells count="5">
    <mergeCell ref="A55:F55"/>
    <mergeCell ref="C5:C6"/>
    <mergeCell ref="E5:E6"/>
    <mergeCell ref="A1:E1"/>
    <mergeCell ref="A2:E2"/>
  </mergeCells>
  <phoneticPr fontId="0" type="noConversion"/>
  <pageMargins left="0.98425196850393704" right="0.35433070866141736" top="0.59055118110236227" bottom="0.27559055118110237" header="0.39370078740157483" footer="0.15748031496062992"/>
  <pageSetup paperSize="9" scale="73" orientation="portrait" blackAndWhite="1" useFirstPageNumber="1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zoomScaleNormal="85" zoomScaleSheetLayoutView="100" workbookViewId="0">
      <selection activeCell="E42" sqref="E42"/>
    </sheetView>
  </sheetViews>
  <sheetFormatPr defaultRowHeight="15"/>
  <cols>
    <col min="1" max="1" width="58.7109375" style="19" bestFit="1" customWidth="1"/>
    <col min="2" max="2" width="13.42578125" style="19" customWidth="1"/>
    <col min="3" max="3" width="12.42578125" style="19" customWidth="1"/>
    <col min="4" max="4" width="0.7109375" style="19" customWidth="1"/>
    <col min="5" max="5" width="11" style="19" customWidth="1"/>
    <col min="6" max="6" width="0.7109375" style="19" customWidth="1"/>
    <col min="7" max="7" width="11" style="19" customWidth="1"/>
    <col min="8" max="8" width="0.7109375" style="19" customWidth="1"/>
    <col min="9" max="9" width="18.42578125" style="19" customWidth="1"/>
    <col min="10" max="10" width="0.85546875" style="19" customWidth="1"/>
    <col min="11" max="11" width="12" style="19" customWidth="1"/>
    <col min="12" max="12" width="0.85546875" style="19" customWidth="1"/>
    <col min="13" max="13" width="10.7109375" style="19" customWidth="1"/>
    <col min="14" max="16384" width="9.140625" style="19"/>
  </cols>
  <sheetData>
    <row r="1" spans="1:13" ht="18" customHeight="1">
      <c r="A1" s="243" t="str">
        <f>'[1]Cover '!D1</f>
        <v>НЕОХИМ АД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8" customHeight="1">
      <c r="A2" s="262" t="s">
        <v>80</v>
      </c>
      <c r="B2" s="262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8" customHeight="1">
      <c r="A3" s="192" t="str">
        <f>SCI!A3</f>
        <v>към 30 септември 2016 година</v>
      </c>
      <c r="B3" s="167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8" customHeight="1">
      <c r="A4" s="167"/>
      <c r="B4" s="16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8" customHeight="1">
      <c r="A5" s="167"/>
      <c r="B5" s="167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6.5" customHeight="1">
      <c r="A6" s="219"/>
      <c r="B6" s="219"/>
      <c r="C6" s="271" t="s">
        <v>37</v>
      </c>
      <c r="D6" s="218"/>
      <c r="E6" s="271" t="s">
        <v>51</v>
      </c>
      <c r="F6" s="218"/>
      <c r="G6" s="271" t="s">
        <v>19</v>
      </c>
      <c r="H6" s="218"/>
      <c r="I6" s="270" t="s">
        <v>102</v>
      </c>
      <c r="J6" s="270"/>
      <c r="K6" s="270"/>
      <c r="L6" s="218"/>
      <c r="M6" s="271" t="s">
        <v>45</v>
      </c>
    </row>
    <row r="7" spans="1:13" s="51" customFormat="1" ht="15" customHeight="1">
      <c r="A7" s="220"/>
      <c r="B7" s="220"/>
      <c r="C7" s="271"/>
      <c r="D7" s="221"/>
      <c r="E7" s="271"/>
      <c r="F7" s="221"/>
      <c r="G7" s="271"/>
      <c r="H7" s="221"/>
      <c r="I7" s="268" t="s">
        <v>109</v>
      </c>
      <c r="J7" s="221"/>
      <c r="K7" s="268" t="s">
        <v>103</v>
      </c>
      <c r="L7" s="221"/>
      <c r="M7" s="271"/>
    </row>
    <row r="8" spans="1:13" s="52" customFormat="1" ht="57.75" customHeight="1">
      <c r="A8" s="218"/>
      <c r="B8" s="194" t="s">
        <v>4</v>
      </c>
      <c r="C8" s="271"/>
      <c r="D8" s="222"/>
      <c r="E8" s="271"/>
      <c r="F8" s="222"/>
      <c r="G8" s="271"/>
      <c r="H8" s="222"/>
      <c r="I8" s="269"/>
      <c r="J8" s="222"/>
      <c r="K8" s="269"/>
      <c r="L8" s="222"/>
      <c r="M8" s="271"/>
    </row>
    <row r="9" spans="1:13" s="54" customFormat="1">
      <c r="A9" s="223"/>
      <c r="B9" s="223"/>
      <c r="C9" s="241" t="s">
        <v>75</v>
      </c>
      <c r="D9" s="241"/>
      <c r="E9" s="241" t="s">
        <v>75</v>
      </c>
      <c r="F9" s="241"/>
      <c r="G9" s="241" t="s">
        <v>75</v>
      </c>
      <c r="H9" s="241"/>
      <c r="I9" s="241" t="s">
        <v>75</v>
      </c>
      <c r="J9" s="241"/>
      <c r="K9" s="241" t="s">
        <v>75</v>
      </c>
      <c r="L9" s="241"/>
      <c r="M9" s="241" t="s">
        <v>75</v>
      </c>
    </row>
    <row r="10" spans="1:13" s="52" customFormat="1">
      <c r="A10" s="218"/>
      <c r="B10" s="218"/>
      <c r="C10" s="225"/>
      <c r="D10" s="225"/>
      <c r="E10" s="225"/>
      <c r="F10" s="225"/>
      <c r="G10" s="225"/>
      <c r="H10" s="225"/>
      <c r="I10" s="224"/>
      <c r="J10" s="225"/>
      <c r="K10" s="224"/>
      <c r="L10" s="225"/>
      <c r="M10" s="225"/>
    </row>
    <row r="11" spans="1:13" s="52" customFormat="1" hidden="1">
      <c r="A11" s="226" t="s">
        <v>94</v>
      </c>
      <c r="B11" s="226"/>
      <c r="C11" s="227">
        <v>2654</v>
      </c>
      <c r="D11" s="228"/>
      <c r="E11" s="227">
        <v>-3575</v>
      </c>
      <c r="F11" s="228"/>
      <c r="G11" s="227">
        <v>265</v>
      </c>
      <c r="H11" s="228"/>
      <c r="I11" s="227">
        <v>93523</v>
      </c>
      <c r="J11" s="228"/>
      <c r="K11" s="227">
        <v>93523</v>
      </c>
      <c r="L11" s="228"/>
      <c r="M11" s="227">
        <v>92867</v>
      </c>
    </row>
    <row r="12" spans="1:13" s="52" customFormat="1" hidden="1">
      <c r="A12" s="220"/>
      <c r="B12" s="220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</row>
    <row r="13" spans="1:13" s="52" customFormat="1" hidden="1">
      <c r="A13" s="230" t="s">
        <v>95</v>
      </c>
      <c r="B13" s="220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4" spans="1:13" s="50" customFormat="1" ht="5.25" hidden="1" customHeight="1">
      <c r="A14" s="231"/>
      <c r="B14" s="232"/>
      <c r="C14" s="233"/>
      <c r="D14" s="233"/>
      <c r="E14" s="233"/>
      <c r="F14" s="233"/>
      <c r="G14" s="233"/>
      <c r="H14" s="233"/>
      <c r="I14" s="233"/>
      <c r="J14" s="231"/>
      <c r="K14" s="233"/>
      <c r="L14" s="231"/>
      <c r="M14" s="233"/>
    </row>
    <row r="15" spans="1:13" s="52" customFormat="1" hidden="1">
      <c r="A15" s="234" t="s">
        <v>96</v>
      </c>
      <c r="B15" s="234"/>
      <c r="C15" s="124">
        <v>0</v>
      </c>
      <c r="D15" s="229"/>
      <c r="E15" s="124">
        <v>0</v>
      </c>
      <c r="F15" s="229"/>
      <c r="G15" s="124">
        <v>0</v>
      </c>
      <c r="H15" s="229"/>
      <c r="I15" s="229">
        <v>19644</v>
      </c>
      <c r="J15" s="220"/>
      <c r="K15" s="229">
        <v>19644</v>
      </c>
      <c r="L15" s="220"/>
      <c r="M15" s="229">
        <f>SUM(C15:K15)</f>
        <v>39288</v>
      </c>
    </row>
    <row r="16" spans="1:13" s="52" customFormat="1" ht="6.75" hidden="1" customHeight="1">
      <c r="A16" s="220"/>
      <c r="B16" s="234"/>
      <c r="C16" s="229"/>
      <c r="D16" s="229"/>
      <c r="E16" s="229"/>
      <c r="F16" s="229"/>
      <c r="G16" s="229"/>
      <c r="H16" s="229"/>
      <c r="I16" s="229"/>
      <c r="J16" s="220"/>
      <c r="K16" s="229"/>
      <c r="L16" s="220"/>
      <c r="M16" s="229"/>
    </row>
    <row r="17" spans="1:13" s="52" customFormat="1" hidden="1">
      <c r="A17" s="234" t="s">
        <v>76</v>
      </c>
      <c r="B17" s="235"/>
      <c r="C17" s="124">
        <v>0</v>
      </c>
      <c r="D17" s="124"/>
      <c r="E17" s="124">
        <v>0</v>
      </c>
      <c r="F17" s="124"/>
      <c r="G17" s="124">
        <v>0</v>
      </c>
      <c r="H17" s="124"/>
      <c r="I17" s="124">
        <v>0</v>
      </c>
      <c r="J17" s="124"/>
      <c r="K17" s="124">
        <v>0</v>
      </c>
      <c r="L17" s="124"/>
      <c r="M17" s="229">
        <f>SUM(C17:K17)</f>
        <v>0</v>
      </c>
    </row>
    <row r="18" spans="1:13" s="52" customFormat="1" ht="7.5" customHeight="1">
      <c r="A18" s="226"/>
      <c r="B18" s="22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s="42" customFormat="1" ht="15.75" thickBot="1">
      <c r="A19" s="236" t="s">
        <v>123</v>
      </c>
      <c r="B19" s="220"/>
      <c r="C19" s="237">
        <v>2654</v>
      </c>
      <c r="D19" s="124"/>
      <c r="E19" s="237">
        <v>-3575</v>
      </c>
      <c r="F19" s="124"/>
      <c r="G19" s="237">
        <v>265</v>
      </c>
      <c r="H19" s="124"/>
      <c r="I19" s="237">
        <v>-771</v>
      </c>
      <c r="J19" s="124"/>
      <c r="K19" s="237">
        <v>73509</v>
      </c>
      <c r="L19" s="124"/>
      <c r="M19" s="237">
        <f>SUM(C19:K19)</f>
        <v>72082</v>
      </c>
    </row>
    <row r="20" spans="1:13" s="42" customFormat="1" ht="9" customHeight="1" thickTop="1">
      <c r="A20" s="236"/>
      <c r="B20" s="220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</row>
    <row r="21" spans="1:13" s="42" customFormat="1">
      <c r="A21" s="230" t="s">
        <v>111</v>
      </c>
      <c r="B21" s="220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</row>
    <row r="22" spans="1:13" s="42" customFormat="1" ht="8.25" customHeight="1">
      <c r="A22" s="231"/>
      <c r="B22" s="232"/>
      <c r="C22" s="233"/>
      <c r="D22" s="233"/>
      <c r="E22" s="233"/>
      <c r="F22" s="233"/>
      <c r="G22" s="233"/>
      <c r="H22" s="233"/>
      <c r="I22" s="233"/>
      <c r="J22" s="231"/>
      <c r="K22" s="233"/>
      <c r="L22" s="231"/>
      <c r="M22" s="233"/>
    </row>
    <row r="23" spans="1:13" s="42" customFormat="1">
      <c r="A23" s="245" t="s">
        <v>120</v>
      </c>
      <c r="B23" s="220"/>
      <c r="C23" s="246">
        <v>0</v>
      </c>
      <c r="D23" s="229"/>
      <c r="E23" s="246">
        <v>0</v>
      </c>
      <c r="F23" s="229"/>
      <c r="G23" s="246">
        <v>0</v>
      </c>
      <c r="H23" s="229"/>
      <c r="I23" s="247">
        <f>SUM(I24:I25)</f>
        <v>-297</v>
      </c>
      <c r="J23" s="229"/>
      <c r="K23" s="247">
        <f>SUM(K24:K25)</f>
        <v>4519</v>
      </c>
      <c r="L23" s="229"/>
      <c r="M23" s="247">
        <f>SUM(M24:M25)</f>
        <v>4222</v>
      </c>
    </row>
    <row r="24" spans="1:13" s="42" customFormat="1">
      <c r="A24" s="248" t="s">
        <v>121</v>
      </c>
      <c r="B24" s="220"/>
      <c r="C24" s="124">
        <v>0</v>
      </c>
      <c r="D24" s="229"/>
      <c r="E24" s="124">
        <v>0</v>
      </c>
      <c r="F24" s="229"/>
      <c r="G24" s="124">
        <v>0</v>
      </c>
      <c r="H24" s="229"/>
      <c r="I24" s="229">
        <v>0</v>
      </c>
      <c r="J24" s="229"/>
      <c r="K24" s="229">
        <v>4519</v>
      </c>
      <c r="L24" s="229"/>
      <c r="M24" s="229">
        <f>SUM(C24:K24)</f>
        <v>4519</v>
      </c>
    </row>
    <row r="25" spans="1:13" s="42" customFormat="1">
      <c r="A25" s="248" t="s">
        <v>122</v>
      </c>
      <c r="B25" s="220"/>
      <c r="C25" s="124">
        <v>0</v>
      </c>
      <c r="D25" s="229"/>
      <c r="E25" s="124">
        <v>0</v>
      </c>
      <c r="F25" s="229"/>
      <c r="G25" s="124">
        <v>0</v>
      </c>
      <c r="H25" s="229"/>
      <c r="I25" s="229">
        <v>-297</v>
      </c>
      <c r="J25" s="229"/>
      <c r="K25" s="229">
        <v>0</v>
      </c>
      <c r="L25" s="229"/>
      <c r="M25" s="229">
        <f>SUM(C25:K25)</f>
        <v>-297</v>
      </c>
    </row>
    <row r="26" spans="1:13" s="42" customFormat="1">
      <c r="A26" s="231"/>
      <c r="B26" s="232"/>
      <c r="C26" s="233"/>
      <c r="D26" s="233"/>
      <c r="E26" s="233"/>
      <c r="F26" s="233"/>
      <c r="G26" s="233"/>
      <c r="H26" s="233"/>
      <c r="I26" s="233"/>
      <c r="J26" s="231"/>
      <c r="K26" s="233"/>
      <c r="L26" s="231"/>
      <c r="M26" s="233"/>
    </row>
    <row r="27" spans="1:13" s="42" customFormat="1" ht="15.75" thickBot="1">
      <c r="A27" s="236" t="s">
        <v>114</v>
      </c>
      <c r="B27" s="238">
        <v>21</v>
      </c>
      <c r="C27" s="239">
        <f>SUM(C19:C23)</f>
        <v>2654</v>
      </c>
      <c r="D27" s="124"/>
      <c r="E27" s="239">
        <f>SUM(E19:E23)</f>
        <v>-3575</v>
      </c>
      <c r="F27" s="124"/>
      <c r="G27" s="239">
        <f>SUM(G19:G23)</f>
        <v>265</v>
      </c>
      <c r="H27" s="124"/>
      <c r="I27" s="239">
        <f>SUM(I19:I23)</f>
        <v>-1068</v>
      </c>
      <c r="J27" s="124"/>
      <c r="K27" s="239">
        <f>SUM(K19:K23)</f>
        <v>78028</v>
      </c>
      <c r="L27" s="124"/>
      <c r="M27" s="239">
        <f>SUM(M19:M23)</f>
        <v>76304</v>
      </c>
    </row>
    <row r="28" spans="1:13" s="50" customFormat="1" thickTop="1">
      <c r="A28" s="193"/>
      <c r="B28" s="222"/>
      <c r="C28" s="222"/>
      <c r="D28" s="222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s="50" customFormat="1" ht="14.25">
      <c r="A29" s="240" t="s">
        <v>124</v>
      </c>
      <c r="B29" s="194"/>
      <c r="C29" s="194"/>
      <c r="D29" s="19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0" customFormat="1" ht="6.75" customHeight="1">
      <c r="A30" s="240"/>
      <c r="B30" s="194"/>
      <c r="C30" s="194"/>
      <c r="D30" s="19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s="50" customFormat="1" ht="14.25">
      <c r="A31" s="220" t="s">
        <v>132</v>
      </c>
      <c r="B31" s="194"/>
      <c r="C31" s="222"/>
      <c r="D31" s="222"/>
      <c r="E31" s="251"/>
      <c r="F31" s="251"/>
      <c r="G31" s="251"/>
      <c r="H31" s="251"/>
      <c r="I31" s="251"/>
      <c r="J31" s="124"/>
      <c r="K31" s="251">
        <v>-2068</v>
      </c>
      <c r="L31" s="124"/>
      <c r="M31" s="251">
        <f>SUM(C31:K31)</f>
        <v>-2068</v>
      </c>
    </row>
    <row r="32" spans="1:13" s="50" customFormat="1" ht="6.75" customHeight="1">
      <c r="A32" s="240"/>
      <c r="B32" s="194"/>
      <c r="C32" s="194"/>
      <c r="D32" s="194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5" s="21" customFormat="1" ht="14.25">
      <c r="A33" s="245" t="s">
        <v>129</v>
      </c>
      <c r="B33" s="249"/>
      <c r="C33" s="246">
        <v>0</v>
      </c>
      <c r="D33" s="229"/>
      <c r="E33" s="246">
        <v>0</v>
      </c>
      <c r="F33" s="229"/>
      <c r="G33" s="246">
        <v>0</v>
      </c>
      <c r="H33" s="220"/>
      <c r="I33" s="247">
        <f>SUM(I34:I35)</f>
        <v>0</v>
      </c>
      <c r="J33" s="229"/>
      <c r="K33" s="247">
        <f>SUM(K34:K35)</f>
        <v>18557</v>
      </c>
      <c r="L33" s="229"/>
      <c r="M33" s="247">
        <f>SUM(M34:M35)</f>
        <v>18557</v>
      </c>
      <c r="O33" s="204"/>
    </row>
    <row r="34" spans="1:15" s="21" customFormat="1" ht="14.25">
      <c r="A34" s="248" t="s">
        <v>128</v>
      </c>
      <c r="B34" s="249"/>
      <c r="C34" s="124">
        <v>0</v>
      </c>
      <c r="D34" s="229"/>
      <c r="E34" s="124">
        <v>0</v>
      </c>
      <c r="F34" s="229"/>
      <c r="G34" s="124">
        <v>0</v>
      </c>
      <c r="H34" s="220"/>
      <c r="I34" s="228">
        <v>0</v>
      </c>
      <c r="J34" s="220"/>
      <c r="K34" s="228">
        <f>SCI!D29</f>
        <v>18557</v>
      </c>
      <c r="L34" s="220"/>
      <c r="M34" s="229">
        <f>SUM(C34:K34)</f>
        <v>18557</v>
      </c>
      <c r="O34" s="204"/>
    </row>
    <row r="35" spans="1:15" s="21" customFormat="1" ht="14.25">
      <c r="A35" s="248" t="s">
        <v>122</v>
      </c>
      <c r="B35" s="249"/>
      <c r="C35" s="124">
        <v>0</v>
      </c>
      <c r="D35" s="229"/>
      <c r="E35" s="124">
        <v>0</v>
      </c>
      <c r="F35" s="229"/>
      <c r="G35" s="124">
        <v>0</v>
      </c>
      <c r="H35" s="220"/>
      <c r="I35" s="228">
        <v>0</v>
      </c>
      <c r="J35" s="220"/>
      <c r="K35" s="228">
        <v>0</v>
      </c>
      <c r="L35" s="220"/>
      <c r="M35" s="229">
        <f>SUM(C35:K35)</f>
        <v>0</v>
      </c>
      <c r="O35" s="204"/>
    </row>
    <row r="36" spans="1:15" s="21" customFormat="1" ht="10.5" customHeight="1">
      <c r="A36" s="236"/>
      <c r="B36" s="222"/>
      <c r="C36" s="222"/>
      <c r="D36" s="222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1:15" s="21" customFormat="1" thickBot="1">
      <c r="A37" s="236" t="s">
        <v>145</v>
      </c>
      <c r="B37" s="238">
        <v>17</v>
      </c>
      <c r="C37" s="237">
        <f>C27+C33</f>
        <v>2654</v>
      </c>
      <c r="D37" s="124"/>
      <c r="E37" s="237">
        <f>E27+E33</f>
        <v>-3575</v>
      </c>
      <c r="F37" s="124"/>
      <c r="G37" s="237">
        <f>G27+G33</f>
        <v>265</v>
      </c>
      <c r="H37" s="124"/>
      <c r="I37" s="237">
        <f>I27+I33</f>
        <v>-1068</v>
      </c>
      <c r="J37" s="124"/>
      <c r="K37" s="237">
        <f>K27+K31+K33</f>
        <v>94517</v>
      </c>
      <c r="L37" s="124"/>
      <c r="M37" s="237">
        <f>M27+M31+M33</f>
        <v>92793</v>
      </c>
    </row>
    <row r="38" spans="1:15" s="20" customFormat="1" ht="15.75" thickTop="1">
      <c r="A38" s="242"/>
      <c r="B38" s="196"/>
      <c r="C38" s="195"/>
      <c r="D38" s="197"/>
      <c r="E38" s="125"/>
      <c r="F38" s="125"/>
      <c r="G38" s="125"/>
      <c r="H38" s="125"/>
      <c r="I38" s="171"/>
      <c r="J38" s="198"/>
      <c r="K38" s="171"/>
      <c r="L38" s="198"/>
      <c r="M38" s="125"/>
    </row>
    <row r="39" spans="1:15" s="20" customFormat="1">
      <c r="A39" s="172"/>
      <c r="B39" s="196"/>
      <c r="C39" s="195"/>
      <c r="D39" s="199"/>
      <c r="E39" s="19"/>
      <c r="F39" s="19"/>
      <c r="G39" s="19"/>
      <c r="H39" s="19"/>
      <c r="I39" s="172"/>
      <c r="J39" s="5"/>
      <c r="K39" s="172"/>
      <c r="L39" s="5"/>
      <c r="M39" s="174"/>
    </row>
    <row r="40" spans="1:15">
      <c r="A40" s="244"/>
      <c r="B40" s="152"/>
      <c r="C40" s="11"/>
      <c r="D40" s="5"/>
    </row>
    <row r="41" spans="1:15">
      <c r="A41" s="216"/>
      <c r="B41" s="152"/>
      <c r="C41" s="11"/>
      <c r="D41" s="5"/>
    </row>
    <row r="42" spans="1:15">
      <c r="A42" s="193"/>
      <c r="B42" s="30"/>
      <c r="C42" s="72"/>
      <c r="D42" s="72"/>
      <c r="E42" s="136"/>
      <c r="F42" s="136"/>
      <c r="G42" s="136"/>
      <c r="H42" s="136"/>
      <c r="I42" s="136"/>
      <c r="J42" s="136"/>
      <c r="K42" s="136"/>
      <c r="L42" s="124"/>
      <c r="M42" s="124"/>
    </row>
    <row r="43" spans="1:15">
      <c r="A43" s="159"/>
      <c r="B43" s="160"/>
      <c r="C43" s="160"/>
      <c r="D43" s="160"/>
      <c r="E43" s="136"/>
      <c r="F43" s="136"/>
      <c r="G43" s="136"/>
      <c r="H43" s="136"/>
      <c r="I43" s="136"/>
      <c r="J43" s="136"/>
      <c r="K43" s="136"/>
      <c r="L43" s="124"/>
      <c r="M43" s="124"/>
    </row>
    <row r="44" spans="1:15">
      <c r="A44" s="193"/>
      <c r="B44" s="160"/>
      <c r="C44" s="160"/>
      <c r="D44" s="160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5">
      <c r="A45" s="159"/>
      <c r="B45" s="137"/>
      <c r="C45" s="137"/>
      <c r="D45" s="137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5">
      <c r="A46" s="169"/>
      <c r="B46" s="153"/>
      <c r="C46" s="153"/>
      <c r="D46" s="153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5">
      <c r="A47" s="170"/>
      <c r="B47" s="153"/>
      <c r="C47" s="153"/>
      <c r="D47" s="153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5">
      <c r="A48" s="170"/>
      <c r="B48" s="153"/>
      <c r="C48" s="153"/>
      <c r="D48" s="153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3">
      <c r="A49" s="169" t="s">
        <v>112</v>
      </c>
      <c r="B49" s="154"/>
      <c r="C49" s="169"/>
      <c r="D49" s="5"/>
      <c r="E49" s="169" t="s">
        <v>108</v>
      </c>
      <c r="F49" s="5"/>
      <c r="G49" s="154"/>
      <c r="H49" s="154"/>
      <c r="I49" s="154"/>
      <c r="J49" s="125"/>
      <c r="K49" s="125"/>
      <c r="L49" s="125"/>
      <c r="M49" s="125"/>
    </row>
    <row r="50" spans="1:13">
      <c r="A50" s="171" t="s">
        <v>40</v>
      </c>
      <c r="B50" s="154"/>
      <c r="C50" s="153"/>
      <c r="D50" s="170"/>
      <c r="E50" s="125"/>
      <c r="F50" s="125"/>
      <c r="G50" s="125"/>
      <c r="H50" s="125"/>
      <c r="I50" s="272" t="s">
        <v>85</v>
      </c>
      <c r="J50" s="272"/>
      <c r="K50" s="272"/>
      <c r="L50" s="92"/>
      <c r="M50" s="125"/>
    </row>
    <row r="51" spans="1:13">
      <c r="A51" s="172"/>
      <c r="B51" s="154"/>
      <c r="C51" s="153"/>
      <c r="D51" s="173"/>
      <c r="K51" s="172"/>
      <c r="L51" s="5"/>
      <c r="M51" s="174"/>
    </row>
    <row r="62" spans="1:13">
      <c r="A62" s="202"/>
      <c r="B62" s="203"/>
      <c r="C62" s="201"/>
      <c r="D62" s="200"/>
      <c r="E62" s="200"/>
      <c r="F62" s="200"/>
    </row>
    <row r="63" spans="1:13">
      <c r="A63" s="200"/>
      <c r="B63" s="203"/>
      <c r="C63" s="201"/>
      <c r="D63" s="200"/>
      <c r="E63" s="200"/>
      <c r="F63" s="200"/>
    </row>
    <row r="64" spans="1:13">
      <c r="A64" s="200"/>
      <c r="B64" s="203"/>
      <c r="C64" s="201"/>
      <c r="D64" s="200"/>
      <c r="E64" s="200"/>
      <c r="F64" s="200"/>
    </row>
    <row r="65" spans="1:6">
      <c r="A65" s="266"/>
      <c r="B65" s="266"/>
      <c r="C65" s="266"/>
      <c r="D65" s="266"/>
      <c r="E65" s="266"/>
      <c r="F65" s="266"/>
    </row>
  </sheetData>
  <mergeCells count="10">
    <mergeCell ref="A65:F65"/>
    <mergeCell ref="A2:M2"/>
    <mergeCell ref="I7:I8"/>
    <mergeCell ref="K7:K8"/>
    <mergeCell ref="I6:K6"/>
    <mergeCell ref="C6:C8"/>
    <mergeCell ref="E6:E8"/>
    <mergeCell ref="G6:G8"/>
    <mergeCell ref="M6:M8"/>
    <mergeCell ref="I50:K50"/>
  </mergeCells>
  <phoneticPr fontId="0" type="noConversion"/>
  <pageMargins left="0.59055118110236227" right="0.35433070866141736" top="0.59055118110236227" bottom="0.27559055118110237" header="0.39370078740157483" footer="0.15748031496062992"/>
  <pageSetup paperSize="9" scale="62" orientation="portrait" blackAndWhite="1" useFirstPageNumber="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SCE</vt:lpstr>
      <vt:lpstr>SCE!Print_Area</vt:lpstr>
      <vt:lpstr>SCF!Print_Area</vt:lpstr>
      <vt:lpstr>SCI!Print_Area</vt:lpstr>
      <vt:lpstr>SFP!Print_Area</vt:lpstr>
      <vt:lpstr>SCI!Print_Titles</vt:lpstr>
      <vt:lpstr>SFP!Print_Titles</vt:lpstr>
    </vt:vector>
  </TitlesOfParts>
  <Company>Ernst &amp; Young AFA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Milena Atanasova</cp:lastModifiedBy>
  <cp:lastPrinted>2016-10-24T16:07:42Z</cp:lastPrinted>
  <dcterms:created xsi:type="dcterms:W3CDTF">2003-02-07T14:36:34Z</dcterms:created>
  <dcterms:modified xsi:type="dcterms:W3CDTF">2016-10-25T05:31:40Z</dcterms:modified>
</cp:coreProperties>
</file>